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K:\MWT\KOMMISSIONEN\REPARATUR\Managementleitfaden_2021\Dokumente\Prozessmanagement\Kalkulationshilfsmittel\"/>
    </mc:Choice>
  </mc:AlternateContent>
  <xr:revisionPtr revIDLastSave="0" documentId="13_ncr:1_{24636E67-F91A-489A-A239-08CB8FF68142}" xr6:coauthVersionLast="47" xr6:coauthVersionMax="47" xr10:uidLastSave="{00000000-0000-0000-0000-000000000000}"/>
  <bookViews>
    <workbookView xWindow="-120" yWindow="-120" windowWidth="29040" windowHeight="15840" tabRatio="754" xr2:uid="{00000000-000D-0000-FFFF-FFFF00000000}"/>
  </bookViews>
  <sheets>
    <sheet name="Jahresdaten20xx" sheetId="1" r:id="rId1"/>
    <sheet name="Stundenleistung-Werkstatt" sheetId="2" r:id="rId2"/>
    <sheet name="Personalkosten" sheetId="5" r:id="rId3"/>
    <sheet name="Kostenarten Werkstatt" sheetId="4" r:id="rId4"/>
    <sheet name="SVS Kalkulation" sheetId="3" r:id="rId5"/>
    <sheet name="Potentialberechnung" sheetId="6" r:id="rId6"/>
    <sheet name="Unternehmensgewinn" sheetId="7" r:id="rId7"/>
  </sheets>
  <definedNames>
    <definedName name="_xlnm.Print_Area" localSheetId="0">Jahresdaten20xx!$A$1:$G$43</definedName>
    <definedName name="_xlnm.Print_Area" localSheetId="3">'Kostenarten Werkstatt'!$A$1:$F$112</definedName>
  </definedName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5" l="1"/>
  <c r="I17" i="5"/>
  <c r="I18" i="5"/>
  <c r="I19" i="5"/>
  <c r="I20" i="5"/>
  <c r="I21" i="5"/>
  <c r="I22" i="5"/>
  <c r="I23" i="5"/>
  <c r="G18" i="5"/>
  <c r="G19" i="5"/>
  <c r="G20" i="5"/>
  <c r="G21" i="5"/>
  <c r="G22" i="5"/>
  <c r="G23" i="5"/>
  <c r="B14" i="5"/>
  <c r="B15" i="5"/>
  <c r="B16" i="5"/>
  <c r="B17" i="5"/>
  <c r="B18" i="5"/>
  <c r="B19" i="5"/>
  <c r="B20" i="5"/>
  <c r="B21" i="5"/>
  <c r="B22" i="5"/>
  <c r="B23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H27" i="5" l="1"/>
  <c r="I27" i="5" s="1"/>
  <c r="C37" i="3"/>
  <c r="G10" i="5"/>
  <c r="H10" i="5" s="1"/>
  <c r="C6" i="6" s="1"/>
  <c r="G11" i="5"/>
  <c r="H11" i="5" s="1"/>
  <c r="C7" i="6" s="1"/>
  <c r="G12" i="5"/>
  <c r="G13" i="5"/>
  <c r="G14" i="5"/>
  <c r="H14" i="5" s="1"/>
  <c r="C10" i="6" s="1"/>
  <c r="E10" i="6" s="1"/>
  <c r="G15" i="5"/>
  <c r="H15" i="5" s="1"/>
  <c r="C11" i="6" s="1"/>
  <c r="G16" i="5"/>
  <c r="H16" i="5"/>
  <c r="J16" i="5"/>
  <c r="G17" i="5"/>
  <c r="G9" i="5"/>
  <c r="H9" i="5" s="1"/>
  <c r="D18" i="7"/>
  <c r="C24" i="6"/>
  <c r="F97" i="4"/>
  <c r="F102" i="4"/>
  <c r="D102" i="4"/>
  <c r="C102" i="4"/>
  <c r="B102" i="4"/>
  <c r="B40" i="4"/>
  <c r="D3" i="4"/>
  <c r="C3" i="4"/>
  <c r="B3" i="4"/>
  <c r="B3" i="3"/>
  <c r="E8" i="1"/>
  <c r="E23" i="1" s="1"/>
  <c r="C27" i="1"/>
  <c r="F50" i="4"/>
  <c r="F51" i="4"/>
  <c r="F52" i="4"/>
  <c r="F57" i="4" s="1"/>
  <c r="F53" i="4"/>
  <c r="F54" i="4"/>
  <c r="F55" i="4"/>
  <c r="F56" i="4"/>
  <c r="D57" i="4"/>
  <c r="B57" i="4"/>
  <c r="D47" i="4"/>
  <c r="F38" i="4"/>
  <c r="F40" i="4" s="1"/>
  <c r="F39" i="4"/>
  <c r="F45" i="4"/>
  <c r="F47" i="4" s="1"/>
  <c r="F46" i="4"/>
  <c r="B47" i="4"/>
  <c r="D40" i="4"/>
  <c r="D22" i="4"/>
  <c r="B22" i="4"/>
  <c r="B12" i="4"/>
  <c r="D12" i="4"/>
  <c r="F8" i="4"/>
  <c r="F12" i="4" s="1"/>
  <c r="F9" i="4"/>
  <c r="F10" i="4"/>
  <c r="F11" i="4"/>
  <c r="F15" i="4"/>
  <c r="F16" i="4"/>
  <c r="F17" i="4"/>
  <c r="F18" i="4"/>
  <c r="F19" i="4"/>
  <c r="F20" i="4"/>
  <c r="F21" i="4"/>
  <c r="F25" i="4"/>
  <c r="F26" i="4"/>
  <c r="F27" i="4"/>
  <c r="F28" i="4"/>
  <c r="F29" i="4"/>
  <c r="F30" i="4"/>
  <c r="F34" i="4"/>
  <c r="F35" i="4"/>
  <c r="F36" i="4"/>
  <c r="F37" i="4"/>
  <c r="F43" i="4"/>
  <c r="F44" i="4"/>
  <c r="F100" i="4"/>
  <c r="F99" i="4"/>
  <c r="F101" i="4"/>
  <c r="F72" i="4"/>
  <c r="F84" i="4" s="1"/>
  <c r="F73" i="4"/>
  <c r="F74" i="4"/>
  <c r="F75" i="4"/>
  <c r="F76" i="4"/>
  <c r="F77" i="4"/>
  <c r="F78" i="4"/>
  <c r="F79" i="4"/>
  <c r="F80" i="4"/>
  <c r="F81" i="4"/>
  <c r="F82" i="4"/>
  <c r="F83" i="4"/>
  <c r="F88" i="4"/>
  <c r="F89" i="4"/>
  <c r="F87" i="4"/>
  <c r="F90" i="4" s="1"/>
  <c r="F93" i="4"/>
  <c r="F94" i="4"/>
  <c r="F95" i="4"/>
  <c r="F96" i="4"/>
  <c r="B31" i="4"/>
  <c r="D31" i="4"/>
  <c r="C58" i="4"/>
  <c r="A69" i="4"/>
  <c r="C69" i="4"/>
  <c r="B84" i="4"/>
  <c r="D84" i="4"/>
  <c r="B90" i="4"/>
  <c r="D90" i="4"/>
  <c r="B97" i="4"/>
  <c r="D97" i="4"/>
  <c r="F103" i="4"/>
  <c r="H17" i="5"/>
  <c r="J17" i="5"/>
  <c r="I9" i="5"/>
  <c r="I10" i="5"/>
  <c r="I11" i="5"/>
  <c r="I12" i="5"/>
  <c r="I13" i="5"/>
  <c r="J13" i="5" s="1"/>
  <c r="I14" i="5"/>
  <c r="I15" i="5"/>
  <c r="H12" i="5"/>
  <c r="C8" i="6"/>
  <c r="H13" i="5"/>
  <c r="C9" i="6"/>
  <c r="H18" i="5"/>
  <c r="J18" i="5" s="1"/>
  <c r="H19" i="5"/>
  <c r="J19" i="5"/>
  <c r="H20" i="5"/>
  <c r="J20" i="5" s="1"/>
  <c r="H21" i="5"/>
  <c r="J21" i="5" s="1"/>
  <c r="H22" i="5"/>
  <c r="J22" i="5" s="1"/>
  <c r="H23" i="5"/>
  <c r="J23" i="5"/>
  <c r="B3" i="5"/>
  <c r="A9" i="5"/>
  <c r="B9" i="5"/>
  <c r="B10" i="5"/>
  <c r="B11" i="5"/>
  <c r="B12" i="5"/>
  <c r="B13" i="5"/>
  <c r="D24" i="5"/>
  <c r="E24" i="5"/>
  <c r="F24" i="5"/>
  <c r="C16" i="2"/>
  <c r="I16" i="2" s="1"/>
  <c r="C17" i="2"/>
  <c r="I17" i="2" s="1"/>
  <c r="C18" i="2"/>
  <c r="I18" i="2" s="1"/>
  <c r="C19" i="2"/>
  <c r="I19" i="2" s="1"/>
  <c r="C20" i="2"/>
  <c r="I20" i="2" s="1"/>
  <c r="C21" i="2"/>
  <c r="I21" i="2" s="1"/>
  <c r="C22" i="2"/>
  <c r="I22" i="2" s="1"/>
  <c r="C23" i="2"/>
  <c r="I23" i="2" s="1"/>
  <c r="D5" i="6"/>
  <c r="D6" i="6"/>
  <c r="D7" i="6"/>
  <c r="D8" i="6"/>
  <c r="D9" i="6"/>
  <c r="D10" i="6"/>
  <c r="D11" i="6"/>
  <c r="G5" i="6"/>
  <c r="G6" i="6"/>
  <c r="G7" i="6"/>
  <c r="G8" i="6"/>
  <c r="G9" i="6"/>
  <c r="G10" i="6"/>
  <c r="G11" i="6"/>
  <c r="A5" i="6"/>
  <c r="B5" i="6"/>
  <c r="A6" i="6"/>
  <c r="B6" i="6"/>
  <c r="A7" i="6"/>
  <c r="B7" i="6"/>
  <c r="A8" i="6"/>
  <c r="B8" i="6"/>
  <c r="A9" i="6"/>
  <c r="B9" i="6"/>
  <c r="A10" i="6"/>
  <c r="B10" i="6"/>
  <c r="A11" i="6"/>
  <c r="B11" i="6"/>
  <c r="D20" i="6"/>
  <c r="I20" i="6"/>
  <c r="D21" i="6"/>
  <c r="D22" i="6"/>
  <c r="D23" i="6"/>
  <c r="I23" i="6"/>
  <c r="I26" i="6"/>
  <c r="I29" i="6"/>
  <c r="I31" i="6"/>
  <c r="H24" i="2"/>
  <c r="B3" i="2"/>
  <c r="M8" i="2" s="1"/>
  <c r="D24" i="2"/>
  <c r="E24" i="2"/>
  <c r="F24" i="2"/>
  <c r="G24" i="2"/>
  <c r="D41" i="7"/>
  <c r="F31" i="4"/>
  <c r="F22" i="4"/>
  <c r="C24" i="5"/>
  <c r="J12" i="5" l="1"/>
  <c r="F58" i="4"/>
  <c r="F69" i="4" s="1"/>
  <c r="F104" i="4" s="1"/>
  <c r="C9" i="3" s="1"/>
  <c r="D58" i="4"/>
  <c r="D69" i="4" s="1"/>
  <c r="D104" i="4" s="1"/>
  <c r="B58" i="4"/>
  <c r="B69" i="4" s="1"/>
  <c r="B104" i="4" s="1"/>
  <c r="H26" i="5"/>
  <c r="I26" i="5" s="1"/>
  <c r="H24" i="5"/>
  <c r="C5" i="6"/>
  <c r="C15" i="6" s="1"/>
  <c r="E6" i="6"/>
  <c r="J11" i="5"/>
  <c r="G24" i="5"/>
  <c r="E11" i="6"/>
  <c r="J10" i="5"/>
  <c r="J9" i="5"/>
  <c r="J24" i="5" s="1"/>
  <c r="C8" i="3" s="1"/>
  <c r="E9" i="6"/>
  <c r="E8" i="6"/>
  <c r="J15" i="5"/>
  <c r="E7" i="6"/>
  <c r="J14" i="5"/>
  <c r="C14" i="2"/>
  <c r="I14" i="2" s="1"/>
  <c r="E27" i="1"/>
  <c r="E29" i="1" s="1"/>
  <c r="K3" i="2" s="1"/>
  <c r="C12" i="2"/>
  <c r="I12" i="2" s="1"/>
  <c r="C13" i="2"/>
  <c r="I13" i="2" s="1"/>
  <c r="C9" i="2"/>
  <c r="C10" i="2"/>
  <c r="I10" i="2" s="1"/>
  <c r="C15" i="2"/>
  <c r="I15" i="2" s="1"/>
  <c r="C11" i="2"/>
  <c r="I11" i="2" s="1"/>
  <c r="E5" i="6" l="1"/>
  <c r="E15" i="6" s="1"/>
  <c r="C10" i="3"/>
  <c r="D32" i="7" s="1"/>
  <c r="F36" i="1"/>
  <c r="K19" i="2" s="1"/>
  <c r="M19" i="2" s="1"/>
  <c r="I9" i="2"/>
  <c r="C24" i="2"/>
  <c r="I24" i="2" s="1"/>
  <c r="K20" i="2" l="1"/>
  <c r="M20" i="2" s="1"/>
  <c r="D9" i="7"/>
  <c r="K16" i="2"/>
  <c r="M16" i="2" s="1"/>
  <c r="K21" i="2"/>
  <c r="M21" i="2" s="1"/>
  <c r="K12" i="2"/>
  <c r="M12" i="2" s="1"/>
  <c r="K22" i="2"/>
  <c r="M22" i="2" s="1"/>
  <c r="K15" i="2"/>
  <c r="K14" i="2"/>
  <c r="K18" i="2"/>
  <c r="M18" i="2" s="1"/>
  <c r="K13" i="2"/>
  <c r="K17" i="2"/>
  <c r="M17" i="2" s="1"/>
  <c r="K23" i="2"/>
  <c r="M23" i="2" s="1"/>
  <c r="K9" i="2"/>
  <c r="M9" i="2" s="1"/>
  <c r="K11" i="2"/>
  <c r="M11" i="2" s="1"/>
  <c r="K10" i="2"/>
  <c r="F8" i="6" l="1"/>
  <c r="H8" i="6" s="1"/>
  <c r="F11" i="6"/>
  <c r="H11" i="6" s="1"/>
  <c r="M15" i="2"/>
  <c r="K24" i="2"/>
  <c r="F9" i="6"/>
  <c r="H9" i="6" s="1"/>
  <c r="M13" i="2"/>
  <c r="M10" i="2"/>
  <c r="F6" i="6"/>
  <c r="F5" i="6"/>
  <c r="H5" i="6" s="1"/>
  <c r="F7" i="6"/>
  <c r="H7" i="6" s="1"/>
  <c r="F10" i="6"/>
  <c r="H10" i="6" s="1"/>
  <c r="M14" i="2"/>
  <c r="M24" i="2" l="1"/>
  <c r="C13" i="3" s="1"/>
  <c r="D30" i="7" s="1"/>
  <c r="M22" i="6" s="1"/>
  <c r="H6" i="6"/>
  <c r="H15" i="6" s="1"/>
  <c r="F15" i="6"/>
  <c r="C16" i="3" l="1"/>
  <c r="C19" i="3" s="1"/>
  <c r="D19" i="3" s="1"/>
  <c r="M24" i="6"/>
  <c r="M27" i="6"/>
  <c r="M20" i="6"/>
  <c r="M21" i="6"/>
  <c r="M25" i="6"/>
  <c r="M28" i="6"/>
  <c r="M18" i="6"/>
  <c r="M23" i="6"/>
  <c r="M19" i="6"/>
  <c r="M26" i="6"/>
  <c r="M29" i="6"/>
  <c r="G15" i="6"/>
  <c r="D16" i="3" l="1"/>
  <c r="C21" i="3"/>
  <c r="I9" i="6" s="1"/>
  <c r="J9" i="6" s="1"/>
  <c r="M31" i="6"/>
  <c r="E31" i="6" s="1"/>
  <c r="C23" i="3" l="1"/>
  <c r="D23" i="3" s="1"/>
  <c r="I10" i="6"/>
  <c r="J10" i="6" s="1"/>
  <c r="K10" i="6" s="1"/>
  <c r="I7" i="6"/>
  <c r="J7" i="6" s="1"/>
  <c r="L7" i="6" s="1"/>
  <c r="M7" i="6" s="1"/>
  <c r="D21" i="3"/>
  <c r="I11" i="6"/>
  <c r="J11" i="6" s="1"/>
  <c r="L11" i="6" s="1"/>
  <c r="M11" i="6" s="1"/>
  <c r="I6" i="6"/>
  <c r="J6" i="6" s="1"/>
  <c r="K6" i="6" s="1"/>
  <c r="I5" i="6"/>
  <c r="J5" i="6" s="1"/>
  <c r="L5" i="6" s="1"/>
  <c r="M5" i="6" s="1"/>
  <c r="I8" i="6"/>
  <c r="J8" i="6" s="1"/>
  <c r="L8" i="6" s="1"/>
  <c r="M8" i="6" s="1"/>
  <c r="K9" i="6"/>
  <c r="L9" i="6"/>
  <c r="M9" i="6" s="1"/>
  <c r="L10" i="6" l="1"/>
  <c r="M10" i="6" s="1"/>
  <c r="C25" i="3"/>
  <c r="D25" i="3" s="1"/>
  <c r="K11" i="6"/>
  <c r="L6" i="6"/>
  <c r="M6" i="6" s="1"/>
  <c r="K7" i="6"/>
  <c r="J15" i="6"/>
  <c r="L15" i="6" s="1"/>
  <c r="M15" i="6" s="1"/>
  <c r="K8" i="6"/>
  <c r="K5" i="6"/>
  <c r="J19" i="6" l="1"/>
  <c r="C27" i="3"/>
  <c r="D27" i="3" s="1"/>
  <c r="J25" i="6"/>
  <c r="J27" i="6"/>
  <c r="K15" i="6"/>
  <c r="J28" i="6"/>
  <c r="J22" i="6"/>
  <c r="J20" i="6"/>
  <c r="J18" i="6"/>
  <c r="J23" i="6"/>
  <c r="J24" i="6"/>
  <c r="E28" i="6"/>
  <c r="J21" i="6"/>
  <c r="J26" i="6"/>
  <c r="I15" i="6"/>
  <c r="B19" i="6" s="1"/>
  <c r="D19" i="6" s="1"/>
  <c r="D24" i="6" s="1"/>
  <c r="J29" i="6"/>
  <c r="D7" i="7"/>
  <c r="J31" i="6" l="1"/>
  <c r="C29" i="3"/>
  <c r="D29" i="3" s="1"/>
  <c r="C31" i="3" l="1"/>
  <c r="C33" i="3" s="1"/>
  <c r="D33" i="3" s="1"/>
  <c r="D31" i="3" l="1"/>
  <c r="D31" i="7"/>
  <c r="D33" i="7" s="1"/>
  <c r="D43" i="7" s="1"/>
  <c r="D48" i="7" s="1"/>
  <c r="D8" i="7"/>
  <c r="D10" i="7" s="1"/>
  <c r="D20" i="7" s="1"/>
  <c r="D24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Hans Pfister</author>
  </authors>
  <commentList>
    <comment ref="F36" authorId="0" shapeId="0" xr:uid="{00000000-0006-0000-0000-000001000000}">
      <text>
        <r>
          <rPr>
            <sz val="8"/>
            <color indexed="81"/>
            <rFont val="Tahoma"/>
            <family val="2"/>
          </rPr>
          <t>Dieser Wert wird für die weitere Berechnung benötigt. Bitte Feld nicht löschen!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Röschli</author>
    <author>Hans Pfister</author>
  </authors>
  <commentList>
    <comment ref="G4" authorId="0" shapeId="0" xr:uid="{00000000-0006-0000-0200-000001000000}">
      <text>
        <r>
          <rPr>
            <sz val="9"/>
            <color indexed="81"/>
            <rFont val="Segoe UI"/>
            <family val="2"/>
          </rPr>
          <t>Anteil Sozialabgaben Arbeitgeber (AG-Anteil für AHV, PK, KTG…)</t>
        </r>
      </text>
    </comment>
    <comment ref="C6" authorId="1" shapeId="0" xr:uid="{00000000-0006-0000-0200-000002000000}">
      <text>
        <r>
          <rPr>
            <sz val="8"/>
            <color indexed="81"/>
            <rFont val="Tahoma"/>
            <family val="2"/>
          </rPr>
          <t>Bruttolohn Mitarbeiter inkl. Sozialleistungen Mitarbeiter</t>
        </r>
      </text>
    </comment>
    <comment ref="D6" authorId="1" shapeId="0" xr:uid="{00000000-0006-0000-0200-000003000000}">
      <text>
        <r>
          <rPr>
            <sz val="8"/>
            <color indexed="81"/>
            <rFont val="Tahoma"/>
            <family val="2"/>
          </rPr>
          <t>13. Monatslohn inkl. Sozialleistungen Mitarbeiter</t>
        </r>
      </text>
    </comment>
    <comment ref="G6" authorId="1" shapeId="0" xr:uid="{00000000-0006-0000-0200-000004000000}">
      <text>
        <r>
          <rPr>
            <sz val="8"/>
            <color indexed="81"/>
            <rFont val="Tahoma"/>
            <family val="2"/>
          </rPr>
          <t>Sozialleistungen Arbeitgeberanteil</t>
        </r>
      </text>
    </comment>
    <comment ref="I6" authorId="1" shapeId="0" xr:uid="{00000000-0006-0000-0200-000005000000}">
      <text>
        <r>
          <rPr>
            <sz val="8"/>
            <color indexed="81"/>
            <rFont val="Tahoma"/>
            <family val="2"/>
          </rPr>
          <t>% Satz wenn der Mitarbeiter für andere Abteilungen arbeitet</t>
        </r>
      </text>
    </comment>
    <comment ref="D32" authorId="1" shapeId="0" xr:uid="{00000000-0006-0000-0200-00000B000000}">
      <text>
        <r>
          <rPr>
            <sz val="8"/>
            <color indexed="81"/>
            <rFont val="Tahoma"/>
            <family val="2"/>
          </rPr>
          <t>Die Administration wird anteilsmässig mitberechnet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KurtZihlmann</author>
  </authors>
  <commentList>
    <comment ref="A28" authorId="0" shapeId="0" xr:uid="{00000000-0006-0000-0300-000001000000}">
      <text>
        <r>
          <rPr>
            <sz val="8"/>
            <color indexed="81"/>
            <rFont val="Tahoma"/>
            <family val="2"/>
          </rPr>
          <t xml:space="preserve">
Achtung:
Hier dürfen keine Lackmaterialkosten enthalten sein, da diese separat errechnet und auf der Rechnung aufgeführt werden.</t>
        </r>
      </text>
    </comment>
    <comment ref="A52" authorId="0" shapeId="0" xr:uid="{00000000-0006-0000-0300-000002000000}">
      <text>
        <r>
          <rPr>
            <sz val="8"/>
            <color indexed="81"/>
            <rFont val="Tahoma"/>
            <family val="2"/>
          </rPr>
          <t xml:space="preserve">
Achtung:
Hier dürfen keine Lackmaterialkosten enthalten sein, da diese separat errechnet und auf der Rechnung aufgeführt werden.</t>
        </r>
      </text>
    </comment>
    <comment ref="A53" authorId="0" shapeId="0" xr:uid="{00000000-0006-0000-0300-000003000000}">
      <text>
        <r>
          <rPr>
            <sz val="8"/>
            <color indexed="81"/>
            <rFont val="Tahoma"/>
            <family val="2"/>
          </rPr>
          <t xml:space="preserve">
Falls die Entsorgung hier im Verrechnungslohn enthalten ist, darf sie auf der Rechnung nicht separat aufgeführt werden.</t>
        </r>
      </text>
    </comment>
    <comment ref="A54" authorId="0" shapeId="0" xr:uid="{00000000-0006-0000-0300-000004000000}">
      <text>
        <r>
          <rPr>
            <sz val="8"/>
            <color indexed="81"/>
            <rFont val="Tahoma"/>
            <family val="2"/>
          </rPr>
          <t xml:space="preserve">
Achtung:
Hier dürfen keine Lackmaterialkosten enthalten sein, da diese separat errechnet und auf der Rechnung aufegführt werden</t>
        </r>
      </text>
    </comment>
  </commentList>
</comments>
</file>

<file path=xl/sharedStrings.xml><?xml version="1.0" encoding="utf-8"?>
<sst xmlns="http://schemas.openxmlformats.org/spreadsheetml/2006/main" count="325" uniqueCount="248">
  <si>
    <t>Jahr:</t>
  </si>
  <si>
    <t>Kalendertage im Jahr</t>
  </si>
  <si>
    <t>Samstage und Sonntage im Jahr</t>
  </si>
  <si>
    <t>Zwischensumme</t>
  </si>
  <si>
    <t xml:space="preserve"> </t>
  </si>
  <si>
    <t>Feiertage, die auf einen Wochentag fallen</t>
  </si>
  <si>
    <t>Arbeitstage Jahr</t>
  </si>
  <si>
    <t>Abzüglich</t>
  </si>
  <si>
    <t>Ergebnis</t>
  </si>
  <si>
    <t>Mitarbeiter</t>
  </si>
  <si>
    <t>Funktion</t>
  </si>
  <si>
    <t>Arbeitstage</t>
  </si>
  <si>
    <t>Krankheit</t>
  </si>
  <si>
    <t>Anwesenheit in Std.</t>
  </si>
  <si>
    <t>Name</t>
  </si>
  <si>
    <t>Jahr</t>
  </si>
  <si>
    <t>Tage x Std. pro Tag</t>
  </si>
  <si>
    <t>Gesamt</t>
  </si>
  <si>
    <t>heitstage</t>
  </si>
  <si>
    <t>Faktor</t>
  </si>
  <si>
    <t>geplante</t>
  </si>
  <si>
    <t xml:space="preserve">Funktion </t>
  </si>
  <si>
    <t>Kürzel</t>
  </si>
  <si>
    <t>Lehrling 1.Jahr</t>
  </si>
  <si>
    <t>Lehrling 2.Jahr</t>
  </si>
  <si>
    <t>Lehrling 3.Jahr</t>
  </si>
  <si>
    <t>Lehrling 4.Jahr</t>
  </si>
  <si>
    <t>LE 1</t>
  </si>
  <si>
    <t>LE 2</t>
  </si>
  <si>
    <t>LE 3</t>
  </si>
  <si>
    <t>LE 4</t>
  </si>
  <si>
    <t xml:space="preserve">Produktiv </t>
  </si>
  <si>
    <t xml:space="preserve">Jahr: </t>
  </si>
  <si>
    <t>A</t>
  </si>
  <si>
    <t>B</t>
  </si>
  <si>
    <t>C</t>
  </si>
  <si>
    <t>D</t>
  </si>
  <si>
    <t>E</t>
  </si>
  <si>
    <t>A+B+C+D+E</t>
  </si>
  <si>
    <t>Bruttolohn</t>
  </si>
  <si>
    <t>Personalkosten</t>
  </si>
  <si>
    <t>Anteil</t>
  </si>
  <si>
    <t>gesamt</t>
  </si>
  <si>
    <t>Werkstatt</t>
  </si>
  <si>
    <t>%</t>
  </si>
  <si>
    <t>AD</t>
  </si>
  <si>
    <t>Gesamtkosten</t>
  </si>
  <si>
    <t>Geplante</t>
  </si>
  <si>
    <t>Kostenart</t>
  </si>
  <si>
    <t>des Vorjahrs</t>
  </si>
  <si>
    <t>Werkstattkosten</t>
  </si>
  <si>
    <t>Miete / Pacht</t>
  </si>
  <si>
    <t>Gesamte Raumkosten</t>
  </si>
  <si>
    <t>Reisekosten / Schulung</t>
  </si>
  <si>
    <t>Personalkosten Werkstatt</t>
  </si>
  <si>
    <t>Gesamtkosten Werkstatt</t>
  </si>
  <si>
    <t>=</t>
  </si>
  <si>
    <t xml:space="preserve"> Jahr :  </t>
  </si>
  <si>
    <t>2) Karfreitag</t>
  </si>
  <si>
    <t>3) Ostermontag</t>
  </si>
  <si>
    <t>LE1</t>
  </si>
  <si>
    <t>LE2</t>
  </si>
  <si>
    <t>LE3</t>
  </si>
  <si>
    <t>LE4</t>
  </si>
  <si>
    <t>Ferien</t>
  </si>
  <si>
    <t>Militär/ZS</t>
  </si>
  <si>
    <t>je nach Einsatz Produktiv von 0 bis 140 (wenn Lehrling mitarbeiten und nicht separiert sind)</t>
  </si>
  <si>
    <t>Abwesenheit</t>
  </si>
  <si>
    <t>unbezahlt</t>
  </si>
  <si>
    <t>Raumkosten</t>
  </si>
  <si>
    <t>bis und mit Q.3</t>
  </si>
  <si>
    <t>Weitere Kosten Werkstatt</t>
  </si>
  <si>
    <t>Kundendienstberater</t>
  </si>
  <si>
    <t>KDB (CRM)</t>
  </si>
  <si>
    <t>WE</t>
  </si>
  <si>
    <t>Administration</t>
  </si>
  <si>
    <t>Sozialab-</t>
  </si>
  <si>
    <t>gaben</t>
  </si>
  <si>
    <t>Bonus</t>
  </si>
  <si>
    <t>Dienstwagen</t>
  </si>
  <si>
    <t>Naturalanteil</t>
  </si>
  <si>
    <t>Bezahlte Arbeitsstunden im Betrieb sind</t>
  </si>
  <si>
    <t>in WE</t>
  </si>
  <si>
    <t>Ausbildung</t>
  </si>
  <si>
    <t>WE Kosten</t>
  </si>
  <si>
    <t>Kosten p.a.</t>
  </si>
  <si>
    <t>Soll produktive Stunden der Werkstatt</t>
  </si>
  <si>
    <t>Selbstkosten pro Stunde</t>
  </si>
  <si>
    <t>( Gesamtkosten : Soll produktive Stunden der WE )</t>
  </si>
  <si>
    <t>4) Auffahrt</t>
  </si>
  <si>
    <t>5) Pfingstmontag</t>
  </si>
  <si>
    <t xml:space="preserve">10) </t>
  </si>
  <si>
    <t>9)</t>
  </si>
  <si>
    <t>11)</t>
  </si>
  <si>
    <t xml:space="preserve">12) </t>
  </si>
  <si>
    <t>13)</t>
  </si>
  <si>
    <t>Spengler</t>
  </si>
  <si>
    <t>Lackierer</t>
  </si>
  <si>
    <t>SP</t>
  </si>
  <si>
    <t>LA</t>
  </si>
  <si>
    <t>Leiter Spenglerei</t>
  </si>
  <si>
    <t>Leiter Lackiererei</t>
  </si>
  <si>
    <t>Hilfskraft</t>
  </si>
  <si>
    <t>HK</t>
  </si>
  <si>
    <t>LL</t>
  </si>
  <si>
    <t>LS</t>
  </si>
  <si>
    <t>Lehrlinge über alles im Schnitt 30 bis 35 %</t>
  </si>
  <si>
    <t>Sonstiger Personalaufwand</t>
  </si>
  <si>
    <t>Personalnebenkosten</t>
  </si>
  <si>
    <t>Gesamt sonstiger Personalaufwand</t>
  </si>
  <si>
    <t>Unterhalt Büroeinrichtung</t>
  </si>
  <si>
    <t>Unterhalt EDV-Anlage</t>
  </si>
  <si>
    <t>Unterhalt / Ersatz Werkzeuge</t>
  </si>
  <si>
    <t>Unterhalt u. Betrieb Fahrzeuge</t>
  </si>
  <si>
    <t>Autoversicherungen</t>
  </si>
  <si>
    <t>Fahrzeugsteuern</t>
  </si>
  <si>
    <t>Sachversicherungen</t>
  </si>
  <si>
    <t>Betriebshaftpflichtversicherung</t>
  </si>
  <si>
    <t>Diverser Betriebsaufwand</t>
  </si>
  <si>
    <t>Strom und Wasser</t>
  </si>
  <si>
    <t>Reinigungsmaterial</t>
  </si>
  <si>
    <t>Unterhalt und Reparaturen von Betriebseinrichtungen</t>
  </si>
  <si>
    <t>Unterhalt Einrichtungen Werkstatt</t>
  </si>
  <si>
    <t>Büro- und Verwaltungsaufwand</t>
  </si>
  <si>
    <t>Büromaterial und Drucksachen</t>
  </si>
  <si>
    <t>Fachliteratur und Zeitschriften</t>
  </si>
  <si>
    <t>Porti und Postcheckgebühren</t>
  </si>
  <si>
    <t>Telefon, Fax</t>
  </si>
  <si>
    <t>Trinkgelder, Spenden, Beiträge</t>
  </si>
  <si>
    <t>Rechts- und Beratungsaufwand</t>
  </si>
  <si>
    <t>Revisionshonorare</t>
  </si>
  <si>
    <t>EDV, Support- u. Schulung</t>
  </si>
  <si>
    <t>Verbandsbeiträge</t>
  </si>
  <si>
    <t>Inkassospesen und Auskünfte</t>
  </si>
  <si>
    <t>Div. Büro- u. Verwaltungsaufw.</t>
  </si>
  <si>
    <t>Reisespesen, Geschäftsleitung</t>
  </si>
  <si>
    <t>Werbung Malerei</t>
  </si>
  <si>
    <t>Werbung Spenglerei</t>
  </si>
  <si>
    <t>Allgemeine Werbung</t>
  </si>
  <si>
    <t>Sonstiger Verkaufsaufwand</t>
  </si>
  <si>
    <t>Garantie und Kulanz</t>
  </si>
  <si>
    <t>Kunden- u. Akquisitionsspesen</t>
  </si>
  <si>
    <t>Provisionen an Dritte</t>
  </si>
  <si>
    <t>Allgemeiner Verkaufsaufwand</t>
  </si>
  <si>
    <t>Werbung und Marketing</t>
  </si>
  <si>
    <t>Total Sonstiger Verkaufsaufwand</t>
  </si>
  <si>
    <t>Total Werbung und Marketing</t>
  </si>
  <si>
    <t>Total Büro- und Verwaltungsaufwand</t>
  </si>
  <si>
    <t>Total Diverser Betriebsaufwand</t>
  </si>
  <si>
    <t>Total Sachversicherungen</t>
  </si>
  <si>
    <t>Total Unterhalt u. Betrieb Fahrzeuge</t>
  </si>
  <si>
    <t>Total Unterhalt</t>
  </si>
  <si>
    <t>Total Kosten Werkstatt</t>
  </si>
  <si>
    <t>Gewinnzuschlag pro Std. in %</t>
  </si>
  <si>
    <t>Jahressalär brutto</t>
  </si>
  <si>
    <t>Verfüg-barkeit Werkstatt</t>
  </si>
  <si>
    <t>Ziel-Prod. %</t>
  </si>
  <si>
    <t>Plan-h-Satz Ø CHF</t>
  </si>
  <si>
    <t>Zielumsatz CHF</t>
  </si>
  <si>
    <t>Ertrags-index</t>
  </si>
  <si>
    <t>Brutto-gewinn %</t>
  </si>
  <si>
    <t>Kommentar</t>
  </si>
  <si>
    <t>Ø</t>
  </si>
  <si>
    <t xml:space="preserve">Sollwerte </t>
  </si>
  <si>
    <t>Verrechnungslohn Mittelwert gewichtet</t>
  </si>
  <si>
    <t>Monat</t>
  </si>
  <si>
    <t>Flow</t>
  </si>
  <si>
    <t>Umsatz / Mt</t>
  </si>
  <si>
    <t>Art</t>
  </si>
  <si>
    <t>CHF / h</t>
  </si>
  <si>
    <t>Mix %</t>
  </si>
  <si>
    <t>Gewicht</t>
  </si>
  <si>
    <t>Extern 1</t>
  </si>
  <si>
    <t>Extern 2</t>
  </si>
  <si>
    <t>Extern 3</t>
  </si>
  <si>
    <t>Intern</t>
  </si>
  <si>
    <t>Garantie</t>
  </si>
  <si>
    <t>Ø gewichteter Verrechnungssatz</t>
  </si>
  <si>
    <t>Saläranteil Werkstatt</t>
  </si>
  <si>
    <t>Abschreibungen an Einrichtungen</t>
  </si>
  <si>
    <t>Zinsen auf Betriebsanlagen</t>
  </si>
  <si>
    <t>Nutzschwelle (Auslastung)</t>
  </si>
  <si>
    <t>Zinskosten Darlehen</t>
  </si>
  <si>
    <t>Geplante Einnahmen aus Arbeit</t>
  </si>
  <si>
    <t>geplanter Aufwand Einkauf Ersatzteile</t>
  </si>
  <si>
    <t>geplanter Erlös Verkauf Ersatzteile</t>
  </si>
  <si>
    <t>Unternehmensgewinn</t>
  </si>
  <si>
    <t>Geplante Kosten Werkstatt</t>
  </si>
  <si>
    <t>Geplanter Gewinn aus Arbeit</t>
  </si>
  <si>
    <t>Geplanter Gewinn aus Ersatzteilen</t>
  </si>
  <si>
    <t>Rückstellung</t>
  </si>
  <si>
    <t>Geplante Einnahmen aus Arbeit mit Wunschsatz</t>
  </si>
  <si>
    <t>Berechnung mit Wunschsatz</t>
  </si>
  <si>
    <t>Verfügbar-keit Werkstatt</t>
  </si>
  <si>
    <t>Anwesenheit pro Tag, netto ohne Pausen</t>
  </si>
  <si>
    <t>Std./ Woche</t>
  </si>
  <si>
    <t>Eigenkapitalverzinsung</t>
  </si>
  <si>
    <t>Abschreibung Gebäude</t>
  </si>
  <si>
    <t>Instandhaltung Pflege</t>
  </si>
  <si>
    <t>Interne Fahrzeuge</t>
  </si>
  <si>
    <t>Abschreibungen Fahrzeuge</t>
  </si>
  <si>
    <t>Heizöl</t>
  </si>
  <si>
    <t>Abfallentsorgungskosten</t>
  </si>
  <si>
    <t>Geplante Erlösminderung durch Rabatte, aus Arbeit</t>
  </si>
  <si>
    <t>Geplante Erlösminderung auf Rabatte Ersatzteile</t>
  </si>
  <si>
    <t>Geplante Erlösminderung Provision / Delkredere</t>
  </si>
  <si>
    <t>Betriebsgewinn</t>
  </si>
  <si>
    <t>Nebenerlös</t>
  </si>
  <si>
    <t>Berechnung mit kalkuliertem Satz</t>
  </si>
  <si>
    <t>Frei gewählter Stundensatz ohne MWSt</t>
  </si>
  <si>
    <t>Frei gewählter Stundensatz mit MWSt</t>
  </si>
  <si>
    <t>Nutzschwelle (Auslastung) bei frei gewähltem Satz</t>
  </si>
  <si>
    <t>Leistungsgrad</t>
  </si>
  <si>
    <t>Umsatz / mit frei gewähltem Satz</t>
  </si>
  <si>
    <t>Nettoerlös</t>
  </si>
  <si>
    <t>Zahlung</t>
  </si>
  <si>
    <t>Rechnungsbetrag</t>
  </si>
  <si>
    <t>Stundensatz Brutto</t>
  </si>
  <si>
    <t>Rabatte in %</t>
  </si>
  <si>
    <t>Skonto in %</t>
  </si>
  <si>
    <t>Mehrwertsteuersatz Schweiz in %</t>
  </si>
  <si>
    <t>6) Bundesfeiertag</t>
  </si>
  <si>
    <t>7) Weihnachtstag</t>
  </si>
  <si>
    <t>= grün erforderliche Eingabe</t>
  </si>
  <si>
    <t>bezahlte Arbeits-Std.</t>
  </si>
  <si>
    <t>Anwesen-</t>
  </si>
  <si>
    <t>gemäss Jahresdaten</t>
  </si>
  <si>
    <t>Durchschnittliche Anwesenheit pro Jahr (Std.):</t>
  </si>
  <si>
    <t>Produktivstunden</t>
  </si>
  <si>
    <t>Monatslohn</t>
  </si>
  <si>
    <t xml:space="preserve">13./14. </t>
  </si>
  <si>
    <t>alle MA</t>
  </si>
  <si>
    <t>Total Weitere Kosten Werkstatt</t>
  </si>
  <si>
    <t>Präsenz     h/J</t>
  </si>
  <si>
    <t>Ziel-verkauf     h/J</t>
  </si>
  <si>
    <t xml:space="preserve">Jahresdaten </t>
  </si>
  <si>
    <t xml:space="preserve">Stundenleistung der produktiven Mitarbeiter </t>
  </si>
  <si>
    <t xml:space="preserve">Lohnkosten Mitarbeiter </t>
  </si>
  <si>
    <t xml:space="preserve">Kostenarten Zuweisung </t>
  </si>
  <si>
    <t xml:space="preserve">Kalkulation Stundenverrechungsatz </t>
  </si>
  <si>
    <t xml:space="preserve">Potentialberechnung </t>
  </si>
  <si>
    <t xml:space="preserve">Unternehmensgewinn </t>
  </si>
  <si>
    <t xml:space="preserve">8) </t>
  </si>
  <si>
    <t>1) 1. Januar</t>
  </si>
  <si>
    <t>Werkstattleiter</t>
  </si>
  <si>
    <t>Inhaber/Geschäftsführer</t>
  </si>
  <si>
    <t>INH</t>
  </si>
  <si>
    <t>WL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</si>
</sst>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&quot; &quot;"/>
    <numFmt numFmtId="165" formatCode="#,##0&quot; &quot;"/>
    <numFmt numFmtId="166" formatCode="###0&quot; &quot;"/>
    <numFmt numFmtId="167" formatCode="#,##0.00&quot; &quot;"/>
    <numFmt numFmtId="168" formatCode="0.0"/>
    <numFmt numFmtId="169" formatCode="&quot;SFr.&quot;\ #,##0.00"/>
  </numFmts>
  <fonts count="28">
    <font>
      <sz val="10"/>
      <name val="Arial"/>
    </font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VolvoSans"/>
    </font>
    <font>
      <b/>
      <sz val="10"/>
      <name val="VolvoSans"/>
    </font>
    <font>
      <sz val="2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2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b/>
      <sz val="18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b/>
      <i/>
      <sz val="10"/>
      <name val="Arial Narrow"/>
      <family val="2"/>
    </font>
    <font>
      <b/>
      <i/>
      <sz val="18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sz val="18"/>
      <name val="Arial"/>
      <family val="2"/>
    </font>
    <font>
      <sz val="8"/>
      <color indexed="81"/>
      <name val="Tahoma"/>
      <family val="2"/>
    </font>
    <font>
      <sz val="8"/>
      <color indexed="10"/>
      <name val="Arial"/>
      <family val="2"/>
    </font>
    <font>
      <b/>
      <sz val="24"/>
      <name val="Arial"/>
      <family val="2"/>
    </font>
    <font>
      <sz val="9"/>
      <color indexed="8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4" fillId="0" borderId="0"/>
    <xf numFmtId="40" fontId="1" fillId="0" borderId="0"/>
  </cellStyleXfs>
  <cellXfs count="377">
    <xf numFmtId="0" fontId="0" fillId="0" borderId="0" xfId="0"/>
    <xf numFmtId="40" fontId="11" fillId="0" borderId="0" xfId="2" applyFont="1" applyAlignment="1" applyProtection="1">
      <alignment vertical="center"/>
      <protection locked="0"/>
    </xf>
    <xf numFmtId="40" fontId="1" fillId="0" borderId="0" xfId="2" applyAlignment="1" applyProtection="1">
      <alignment vertical="center"/>
      <protection locked="0"/>
    </xf>
    <xf numFmtId="40" fontId="1" fillId="0" borderId="0" xfId="2" applyAlignment="1" applyProtection="1">
      <alignment horizontal="right" vertical="center"/>
      <protection locked="0"/>
    </xf>
    <xf numFmtId="40" fontId="1" fillId="0" borderId="0" xfId="2" applyAlignment="1">
      <alignment horizontal="right" vertical="center"/>
    </xf>
    <xf numFmtId="39" fontId="1" fillId="0" borderId="0" xfId="2" applyNumberFormat="1" applyAlignment="1" applyProtection="1">
      <alignment horizontal="right" vertical="center"/>
      <protection locked="0"/>
    </xf>
    <xf numFmtId="39" fontId="1" fillId="0" borderId="0" xfId="2" applyNumberFormat="1" applyAlignment="1">
      <alignment horizontal="right" vertical="center"/>
    </xf>
    <xf numFmtId="40" fontId="12" fillId="0" borderId="0" xfId="2" applyFont="1" applyAlignment="1">
      <alignment vertical="center"/>
    </xf>
    <xf numFmtId="10" fontId="1" fillId="0" borderId="0" xfId="2" applyNumberFormat="1" applyAlignment="1">
      <alignment vertical="center"/>
    </xf>
    <xf numFmtId="40" fontId="1" fillId="0" borderId="0" xfId="2" applyAlignment="1" applyProtection="1">
      <alignment horizontal="center" vertical="center"/>
    </xf>
    <xf numFmtId="40" fontId="1" fillId="0" borderId="0" xfId="2" applyAlignment="1">
      <alignment vertical="center"/>
    </xf>
    <xf numFmtId="40" fontId="13" fillId="0" borderId="0" xfId="2" applyFont="1" applyAlignment="1" applyProtection="1">
      <alignment vertical="center"/>
      <protection locked="0"/>
    </xf>
    <xf numFmtId="40" fontId="5" fillId="0" borderId="0" xfId="2" applyFont="1" applyAlignment="1" applyProtection="1">
      <alignment horizontal="center" vertical="center" wrapText="1"/>
      <protection locked="0"/>
    </xf>
    <xf numFmtId="40" fontId="5" fillId="0" borderId="0" xfId="2" applyFont="1" applyAlignment="1">
      <alignment horizontal="center" vertical="center" wrapText="1"/>
    </xf>
    <xf numFmtId="10" fontId="5" fillId="0" borderId="0" xfId="2" applyNumberFormat="1" applyFont="1" applyAlignment="1">
      <alignment horizontal="center" vertical="center" wrapText="1"/>
    </xf>
    <xf numFmtId="40" fontId="5" fillId="0" borderId="0" xfId="2" applyFont="1" applyAlignment="1" applyProtection="1">
      <alignment horizontal="center" vertical="center" wrapText="1"/>
    </xf>
    <xf numFmtId="40" fontId="1" fillId="0" borderId="0" xfId="2" applyAlignment="1">
      <alignment vertical="center" wrapText="1"/>
    </xf>
    <xf numFmtId="40" fontId="12" fillId="0" borderId="0" xfId="2" applyFont="1" applyAlignment="1" applyProtection="1">
      <alignment horizontal="center" vertical="center"/>
      <protection locked="0"/>
    </xf>
    <xf numFmtId="40" fontId="12" fillId="0" borderId="0" xfId="2" applyFont="1" applyAlignment="1">
      <alignment horizontal="center" vertical="center"/>
    </xf>
    <xf numFmtId="10" fontId="12" fillId="0" borderId="0" xfId="2" applyNumberFormat="1" applyFont="1" applyAlignment="1">
      <alignment vertical="center"/>
    </xf>
    <xf numFmtId="40" fontId="12" fillId="0" borderId="0" xfId="2" applyFont="1" applyAlignment="1" applyProtection="1">
      <alignment horizontal="center" vertical="center"/>
    </xf>
    <xf numFmtId="3" fontId="1" fillId="0" borderId="0" xfId="2" applyNumberFormat="1" applyAlignment="1">
      <alignment horizontal="center" vertical="center"/>
    </xf>
    <xf numFmtId="3" fontId="12" fillId="0" borderId="0" xfId="2" applyNumberFormat="1" applyFont="1" applyAlignment="1">
      <alignment horizontal="center" vertical="center"/>
    </xf>
    <xf numFmtId="40" fontId="2" fillId="0" borderId="0" xfId="2" applyFont="1" applyAlignment="1">
      <alignment horizontal="center" vertical="center"/>
    </xf>
    <xf numFmtId="9" fontId="1" fillId="0" borderId="0" xfId="2" applyNumberFormat="1" applyFont="1" applyAlignment="1" applyProtection="1">
      <alignment horizontal="center" vertical="center"/>
      <protection locked="0"/>
    </xf>
    <xf numFmtId="4" fontId="5" fillId="0" borderId="0" xfId="2" applyNumberFormat="1" applyFont="1" applyAlignment="1" applyProtection="1">
      <alignment horizontal="center" vertical="center"/>
      <protection locked="0"/>
    </xf>
    <xf numFmtId="3" fontId="1" fillId="0" borderId="1" xfId="2" applyNumberFormat="1" applyBorder="1" applyAlignment="1">
      <alignment horizontal="center" vertical="center"/>
    </xf>
    <xf numFmtId="168" fontId="12" fillId="0" borderId="1" xfId="2" applyNumberFormat="1" applyFont="1" applyBorder="1" applyAlignment="1">
      <alignment horizontal="center" vertical="center"/>
    </xf>
    <xf numFmtId="39" fontId="1" fillId="0" borderId="1" xfId="2" applyNumberFormat="1" applyBorder="1" applyAlignment="1">
      <alignment horizontal="right" vertical="center"/>
    </xf>
    <xf numFmtId="40" fontId="2" fillId="0" borderId="1" xfId="2" applyFont="1" applyBorder="1" applyAlignment="1">
      <alignment horizontal="center" vertical="center"/>
    </xf>
    <xf numFmtId="40" fontId="5" fillId="0" borderId="0" xfId="2" applyFont="1" applyAlignment="1" applyProtection="1">
      <alignment horizontal="right" vertical="center"/>
      <protection locked="0"/>
    </xf>
    <xf numFmtId="3" fontId="1" fillId="0" borderId="0" xfId="2" applyNumberFormat="1" applyBorder="1" applyAlignment="1">
      <alignment horizontal="center" vertical="center"/>
    </xf>
    <xf numFmtId="9" fontId="1" fillId="0" borderId="0" xfId="2" applyNumberFormat="1" applyBorder="1" applyAlignment="1">
      <alignment horizontal="center" vertical="center"/>
    </xf>
    <xf numFmtId="168" fontId="12" fillId="0" borderId="0" xfId="2" applyNumberFormat="1" applyFont="1" applyBorder="1" applyAlignment="1">
      <alignment horizontal="center" vertical="center"/>
    </xf>
    <xf numFmtId="39" fontId="1" fillId="0" borderId="0" xfId="2" applyNumberFormat="1" applyAlignment="1" applyProtection="1">
      <alignment horizontal="center" vertical="center"/>
      <protection locked="0"/>
    </xf>
    <xf numFmtId="10" fontId="4" fillId="0" borderId="0" xfId="1" applyNumberFormat="1" applyFont="1" applyAlignment="1">
      <alignment vertical="center"/>
    </xf>
    <xf numFmtId="10" fontId="1" fillId="0" borderId="0" xfId="2" applyNumberFormat="1" applyAlignment="1">
      <alignment horizontal="center" vertical="center"/>
    </xf>
    <xf numFmtId="3" fontId="12" fillId="2" borderId="0" xfId="2" applyNumberFormat="1" applyFont="1" applyFill="1" applyAlignment="1">
      <alignment horizontal="center" vertical="center"/>
    </xf>
    <xf numFmtId="39" fontId="9" fillId="2" borderId="0" xfId="2" applyNumberFormat="1" applyFont="1" applyFill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0" fontId="15" fillId="0" borderId="0" xfId="2" applyFont="1" applyFill="1" applyBorder="1" applyAlignment="1" applyProtection="1">
      <alignment horizontal="center" vertical="center"/>
      <protection locked="0"/>
    </xf>
    <xf numFmtId="39" fontId="16" fillId="2" borderId="1" xfId="2" applyNumberFormat="1" applyFont="1" applyFill="1" applyBorder="1" applyAlignment="1">
      <alignment horizontal="right" vertical="center"/>
    </xf>
    <xf numFmtId="40" fontId="10" fillId="2" borderId="1" xfId="2" applyFont="1" applyFill="1" applyBorder="1" applyAlignment="1">
      <alignment horizontal="right" vertical="center"/>
    </xf>
    <xf numFmtId="10" fontId="1" fillId="2" borderId="1" xfId="2" applyNumberFormat="1" applyFill="1" applyBorder="1" applyAlignment="1">
      <alignment vertical="center"/>
    </xf>
    <xf numFmtId="40" fontId="16" fillId="2" borderId="1" xfId="2" applyFont="1" applyFill="1" applyBorder="1" applyAlignment="1" applyProtection="1">
      <alignment horizontal="center" vertical="center"/>
    </xf>
    <xf numFmtId="40" fontId="9" fillId="2" borderId="2" xfId="2" applyFont="1" applyFill="1" applyBorder="1" applyAlignment="1" applyProtection="1">
      <alignment horizontal="right" vertical="center"/>
      <protection locked="0"/>
    </xf>
    <xf numFmtId="40" fontId="9" fillId="2" borderId="2" xfId="2" applyFont="1" applyFill="1" applyBorder="1" applyAlignment="1">
      <alignment horizontal="right" vertical="center"/>
    </xf>
    <xf numFmtId="40" fontId="9" fillId="0" borderId="0" xfId="2" applyFont="1" applyFill="1" applyBorder="1" applyAlignment="1" applyProtection="1">
      <alignment horizontal="right" vertical="center"/>
      <protection locked="0"/>
    </xf>
    <xf numFmtId="1" fontId="1" fillId="0" borderId="0" xfId="2" applyNumberFormat="1" applyAlignment="1">
      <alignment horizontal="right" vertical="center"/>
    </xf>
    <xf numFmtId="9" fontId="1" fillId="0" borderId="0" xfId="2" applyNumberFormat="1" applyAlignment="1">
      <alignment vertical="center"/>
    </xf>
    <xf numFmtId="40" fontId="1" fillId="0" borderId="0" xfId="2" applyBorder="1" applyAlignment="1" applyProtection="1">
      <alignment horizontal="right" vertical="center"/>
      <protection locked="0"/>
    </xf>
    <xf numFmtId="39" fontId="1" fillId="0" borderId="0" xfId="2" applyNumberFormat="1" applyBorder="1" applyAlignment="1">
      <alignment horizontal="right" vertical="center"/>
    </xf>
    <xf numFmtId="40" fontId="1" fillId="0" borderId="0" xfId="2" applyBorder="1" applyAlignment="1">
      <alignment horizontal="right" vertical="center"/>
    </xf>
    <xf numFmtId="1" fontId="1" fillId="0" borderId="1" xfId="2" applyNumberFormat="1" applyBorder="1" applyAlignment="1">
      <alignment horizontal="right" vertical="center"/>
    </xf>
    <xf numFmtId="9" fontId="17" fillId="0" borderId="1" xfId="2" applyNumberFormat="1" applyFont="1" applyBorder="1" applyAlignment="1">
      <alignment vertical="center"/>
    </xf>
    <xf numFmtId="9" fontId="17" fillId="0" borderId="0" xfId="2" applyNumberFormat="1" applyFont="1" applyAlignment="1">
      <alignment vertical="center"/>
    </xf>
    <xf numFmtId="9" fontId="18" fillId="0" borderId="1" xfId="0" applyNumberFormat="1" applyFont="1" applyBorder="1" applyAlignment="1">
      <alignment vertical="center"/>
    </xf>
    <xf numFmtId="40" fontId="1" fillId="0" borderId="0" xfId="2" applyFont="1" applyBorder="1" applyAlignment="1" applyProtection="1">
      <alignment horizontal="right" vertical="center"/>
      <protection locked="0"/>
    </xf>
    <xf numFmtId="10" fontId="5" fillId="0" borderId="0" xfId="2" applyNumberFormat="1" applyFont="1" applyBorder="1" applyAlignment="1">
      <alignment horizontal="right" vertical="center"/>
    </xf>
    <xf numFmtId="40" fontId="13" fillId="0" borderId="0" xfId="2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1" fontId="0" fillId="0" borderId="0" xfId="0" applyNumberFormat="1" applyAlignment="1">
      <alignment vertical="center"/>
    </xf>
    <xf numFmtId="40" fontId="12" fillId="0" borderId="1" xfId="2" applyFont="1" applyBorder="1" applyAlignment="1" applyProtection="1">
      <alignment horizontal="center" vertical="center"/>
    </xf>
    <xf numFmtId="40" fontId="5" fillId="0" borderId="0" xfId="2" applyFont="1" applyAlignment="1" applyProtection="1">
      <alignment vertical="center"/>
      <protection locked="0"/>
    </xf>
    <xf numFmtId="40" fontId="1" fillId="0" borderId="0" xfId="2" applyBorder="1" applyAlignment="1" applyProtection="1">
      <alignment horizontal="left" vertical="center"/>
      <protection locked="0"/>
    </xf>
    <xf numFmtId="40" fontId="1" fillId="0" borderId="0" xfId="2" applyBorder="1" applyAlignment="1" applyProtection="1">
      <alignment vertical="center"/>
      <protection locked="0"/>
    </xf>
    <xf numFmtId="0" fontId="1" fillId="0" borderId="0" xfId="2" applyNumberFormat="1" applyBorder="1" applyAlignment="1" applyProtection="1">
      <alignment vertical="center"/>
      <protection locked="0"/>
    </xf>
    <xf numFmtId="0" fontId="1" fillId="0" borderId="0" xfId="2" applyNumberFormat="1" applyBorder="1" applyAlignment="1" applyProtection="1">
      <alignment horizontal="right" vertical="center"/>
      <protection locked="0"/>
    </xf>
    <xf numFmtId="40" fontId="1" fillId="0" borderId="0" xfId="2" applyBorder="1" applyAlignment="1">
      <alignment horizontal="left" vertical="center"/>
    </xf>
    <xf numFmtId="2" fontId="12" fillId="0" borderId="0" xfId="2" applyNumberFormat="1" applyFont="1" applyAlignment="1">
      <alignment horizontal="center" vertical="center"/>
    </xf>
    <xf numFmtId="2" fontId="12" fillId="0" borderId="0" xfId="2" applyNumberFormat="1" applyFont="1" applyAlignment="1" applyProtection="1">
      <alignment horizontal="center" vertical="center"/>
      <protection locked="0"/>
    </xf>
    <xf numFmtId="2" fontId="1" fillId="0" borderId="1" xfId="2" applyNumberFormat="1" applyBorder="1" applyAlignment="1">
      <alignment horizontal="center" vertical="center"/>
    </xf>
    <xf numFmtId="1" fontId="12" fillId="0" borderId="0" xfId="2" applyNumberFormat="1" applyFont="1" applyAlignment="1">
      <alignment horizontal="center" vertical="center"/>
    </xf>
    <xf numFmtId="40" fontId="2" fillId="0" borderId="0" xfId="2" applyFont="1" applyBorder="1" applyAlignment="1" applyProtection="1">
      <alignment horizontal="right" vertical="center"/>
      <protection locked="0"/>
    </xf>
    <xf numFmtId="0" fontId="20" fillId="0" borderId="0" xfId="0" applyFont="1"/>
    <xf numFmtId="169" fontId="20" fillId="0" borderId="0" xfId="0" applyNumberFormat="1" applyFont="1" applyBorder="1"/>
    <xf numFmtId="40" fontId="12" fillId="0" borderId="3" xfId="2" applyFont="1" applyBorder="1" applyAlignment="1" applyProtection="1">
      <alignment horizontal="center" vertical="center"/>
    </xf>
    <xf numFmtId="40" fontId="1" fillId="0" borderId="3" xfId="2" applyBorder="1" applyAlignment="1" applyProtection="1">
      <alignment horizontal="center" vertical="center"/>
    </xf>
    <xf numFmtId="10" fontId="21" fillId="0" borderId="4" xfId="2" applyNumberFormat="1" applyFont="1" applyBorder="1" applyAlignment="1">
      <alignment horizontal="right" vertical="center"/>
    </xf>
    <xf numFmtId="10" fontId="22" fillId="0" borderId="4" xfId="2" applyNumberFormat="1" applyFont="1" applyBorder="1" applyAlignment="1">
      <alignment horizontal="right" vertical="center"/>
    </xf>
    <xf numFmtId="0" fontId="20" fillId="0" borderId="0" xfId="0" applyFont="1" applyBorder="1"/>
    <xf numFmtId="0" fontId="20" fillId="0" borderId="5" xfId="0" applyFont="1" applyBorder="1"/>
    <xf numFmtId="0" fontId="20" fillId="0" borderId="2" xfId="0" applyFont="1" applyBorder="1"/>
    <xf numFmtId="169" fontId="9" fillId="0" borderId="0" xfId="0" applyNumberFormat="1" applyFont="1" applyBorder="1"/>
    <xf numFmtId="169" fontId="9" fillId="0" borderId="6" xfId="0" applyNumberFormat="1" applyFont="1" applyBorder="1"/>
    <xf numFmtId="0" fontId="19" fillId="0" borderId="5" xfId="0" applyFont="1" applyBorder="1"/>
    <xf numFmtId="0" fontId="23" fillId="0" borderId="2" xfId="0" applyFont="1" applyBorder="1"/>
    <xf numFmtId="169" fontId="15" fillId="0" borderId="6" xfId="0" applyNumberFormat="1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20" fillId="0" borderId="1" xfId="0" applyFont="1" applyBorder="1"/>
    <xf numFmtId="0" fontId="0" fillId="0" borderId="1" xfId="0" applyBorder="1"/>
    <xf numFmtId="0" fontId="0" fillId="0" borderId="13" xfId="0" applyBorder="1"/>
    <xf numFmtId="0" fontId="19" fillId="4" borderId="5" xfId="0" applyFont="1" applyFill="1" applyBorder="1"/>
    <xf numFmtId="0" fontId="0" fillId="4" borderId="2" xfId="0" applyFill="1" applyBorder="1"/>
    <xf numFmtId="169" fontId="15" fillId="4" borderId="6" xfId="0" applyNumberFormat="1" applyFont="1" applyFill="1" applyBorder="1"/>
    <xf numFmtId="0" fontId="19" fillId="0" borderId="0" xfId="0" applyFont="1" applyBorder="1"/>
    <xf numFmtId="0" fontId="20" fillId="0" borderId="8" xfId="0" applyFont="1" applyBorder="1"/>
    <xf numFmtId="40" fontId="1" fillId="3" borderId="0" xfId="2" applyFill="1" applyBorder="1" applyAlignment="1" applyProtection="1">
      <alignment horizontal="right" vertical="center"/>
      <protection locked="0"/>
    </xf>
    <xf numFmtId="40" fontId="26" fillId="0" borderId="0" xfId="2" applyFont="1" applyAlignment="1" applyProtection="1">
      <alignment vertical="center"/>
      <protection locked="0"/>
    </xf>
    <xf numFmtId="0" fontId="3" fillId="0" borderId="5" xfId="0" applyFont="1" applyFill="1" applyBorder="1" applyAlignment="1">
      <alignment vertical="center"/>
    </xf>
    <xf numFmtId="0" fontId="26" fillId="0" borderId="2" xfId="0" applyFont="1" applyFill="1" applyBorder="1" applyAlignment="1">
      <alignment horizontal="centerContinuous" vertical="center"/>
    </xf>
    <xf numFmtId="0" fontId="8" fillId="0" borderId="2" xfId="0" applyFont="1" applyFill="1" applyBorder="1" applyAlignment="1">
      <alignment horizontal="centerContinuous" vertical="center"/>
    </xf>
    <xf numFmtId="0" fontId="3" fillId="0" borderId="6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9" fillId="3" borderId="3" xfId="0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165" fontId="4" fillId="3" borderId="3" xfId="0" applyNumberFormat="1" applyFont="1" applyFill="1" applyBorder="1" applyAlignment="1" applyProtection="1">
      <alignment vertical="center"/>
      <protection locked="0"/>
    </xf>
    <xf numFmtId="0" fontId="3" fillId="0" borderId="0" xfId="0" quotePrefix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4" fillId="3" borderId="3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168" fontId="5" fillId="0" borderId="3" xfId="0" applyNumberFormat="1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4" fontId="5" fillId="5" borderId="3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5" fillId="6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14" xfId="0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2" fontId="4" fillId="0" borderId="2" xfId="0" applyNumberFormat="1" applyFont="1" applyFill="1" applyBorder="1" applyAlignment="1" applyProtection="1">
      <alignment vertical="center"/>
      <protection locked="0"/>
    </xf>
    <xf numFmtId="2" fontId="4" fillId="0" borderId="6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64" fontId="4" fillId="0" borderId="17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164" fontId="4" fillId="0" borderId="18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66" fontId="4" fillId="0" borderId="18" xfId="0" applyNumberFormat="1" applyFont="1" applyBorder="1" applyAlignment="1">
      <alignment horizontal="center" vertical="center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5" fillId="0" borderId="19" xfId="0" applyFont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164" fontId="4" fillId="0" borderId="19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164" fontId="4" fillId="3" borderId="15" xfId="0" applyNumberFormat="1" applyFont="1" applyFill="1" applyBorder="1" applyAlignment="1" applyProtection="1">
      <alignment horizontal="center" vertical="center"/>
      <protection locked="0"/>
    </xf>
    <xf numFmtId="164" fontId="4" fillId="3" borderId="3" xfId="0" applyNumberFormat="1" applyFont="1" applyFill="1" applyBorder="1" applyAlignment="1" applyProtection="1">
      <alignment horizontal="center" vertical="center"/>
      <protection locked="0"/>
    </xf>
    <xf numFmtId="164" fontId="4" fillId="0" borderId="19" xfId="0" applyNumberFormat="1" applyFont="1" applyBorder="1" applyAlignment="1">
      <alignment horizontal="center" vertical="center"/>
    </xf>
    <xf numFmtId="164" fontId="4" fillId="0" borderId="15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165" fontId="4" fillId="3" borderId="12" xfId="0" applyNumberFormat="1" applyFont="1" applyFill="1" applyBorder="1" applyAlignment="1" applyProtection="1">
      <alignment horizontal="center" vertical="center"/>
      <protection locked="0"/>
    </xf>
    <xf numFmtId="4" fontId="4" fillId="0" borderId="19" xfId="0" applyNumberFormat="1" applyFont="1" applyBorder="1" applyAlignment="1">
      <alignment horizontal="center" vertical="center"/>
    </xf>
    <xf numFmtId="4" fontId="4" fillId="0" borderId="21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" fontId="4" fillId="0" borderId="0" xfId="0" applyNumberFormat="1" applyFont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9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5" fontId="4" fillId="3" borderId="3" xfId="0" applyNumberFormat="1" applyFont="1" applyFill="1" applyBorder="1" applyAlignment="1" applyProtection="1">
      <alignment horizontal="center" vertical="center"/>
      <protection locked="0"/>
    </xf>
    <xf numFmtId="165" fontId="4" fillId="0" borderId="19" xfId="0" applyNumberFormat="1" applyFont="1" applyBorder="1" applyAlignment="1">
      <alignment horizontal="center" vertical="center"/>
    </xf>
    <xf numFmtId="165" fontId="4" fillId="0" borderId="19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165" fontId="5" fillId="0" borderId="14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/>
    </xf>
    <xf numFmtId="165" fontId="5" fillId="0" borderId="16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Continuous" vertical="center"/>
    </xf>
    <xf numFmtId="0" fontId="7" fillId="0" borderId="14" xfId="0" applyFont="1" applyFill="1" applyBorder="1" applyAlignment="1">
      <alignment horizontal="center" vertical="center"/>
    </xf>
    <xf numFmtId="165" fontId="7" fillId="0" borderId="14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165" fontId="7" fillId="0" borderId="15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65" fontId="7" fillId="0" borderId="16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31" xfId="0" applyFont="1" applyFill="1" applyBorder="1" applyAlignment="1" applyProtection="1">
      <alignment vertical="center"/>
      <protection locked="0"/>
    </xf>
    <xf numFmtId="0" fontId="6" fillId="3" borderId="31" xfId="0" applyFont="1" applyFill="1" applyBorder="1" applyAlignment="1" applyProtection="1">
      <alignment vertical="center"/>
      <protection locked="0"/>
    </xf>
    <xf numFmtId="0" fontId="6" fillId="0" borderId="31" xfId="0" applyFont="1" applyFill="1" applyBorder="1" applyAlignment="1" applyProtection="1">
      <alignment vertical="center"/>
      <protection locked="0"/>
    </xf>
    <xf numFmtId="0" fontId="5" fillId="0" borderId="15" xfId="0" applyFont="1" applyFill="1" applyBorder="1" applyAlignment="1">
      <alignment horizontal="left" vertical="center"/>
    </xf>
    <xf numFmtId="1" fontId="4" fillId="0" borderId="3" xfId="0" applyNumberFormat="1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left" vertical="center"/>
    </xf>
    <xf numFmtId="0" fontId="4" fillId="0" borderId="33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horizontal="left" vertical="center"/>
    </xf>
    <xf numFmtId="0" fontId="4" fillId="0" borderId="35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36" xfId="0" applyFont="1" applyFill="1" applyBorder="1" applyAlignment="1">
      <alignment vertical="center"/>
    </xf>
    <xf numFmtId="0" fontId="4" fillId="0" borderId="37" xfId="0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38" xfId="0" applyFont="1" applyFill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40" xfId="0" applyFont="1" applyFill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7" fillId="0" borderId="36" xfId="0" applyFont="1" applyFill="1" applyBorder="1" applyAlignment="1">
      <alignment vertical="center"/>
    </xf>
    <xf numFmtId="0" fontId="4" fillId="0" borderId="33" xfId="0" applyFont="1" applyFill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7" fillId="0" borderId="12" xfId="0" applyFont="1" applyFill="1" applyBorder="1" applyAlignment="1" applyProtection="1">
      <alignment vertical="center"/>
      <protection locked="0"/>
    </xf>
    <xf numFmtId="165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5" fontId="4" fillId="3" borderId="31" xfId="0" applyNumberFormat="1" applyFont="1" applyFill="1" applyBorder="1" applyAlignment="1" applyProtection="1">
      <alignment horizontal="center" vertical="center"/>
      <protection locked="0"/>
    </xf>
    <xf numFmtId="10" fontId="4" fillId="3" borderId="31" xfId="0" applyNumberFormat="1" applyFont="1" applyFill="1" applyBorder="1" applyAlignment="1" applyProtection="1">
      <alignment horizontal="center" vertical="center"/>
      <protection locked="0"/>
    </xf>
    <xf numFmtId="165" fontId="4" fillId="0" borderId="31" xfId="0" applyNumberFormat="1" applyFont="1" applyFill="1" applyBorder="1" applyAlignment="1">
      <alignment horizontal="center" vertical="center"/>
    </xf>
    <xf numFmtId="165" fontId="4" fillId="3" borderId="34" xfId="0" applyNumberFormat="1" applyFont="1" applyFill="1" applyBorder="1" applyAlignment="1" applyProtection="1">
      <alignment horizontal="center" vertical="center"/>
      <protection locked="0"/>
    </xf>
    <xf numFmtId="10" fontId="4" fillId="3" borderId="34" xfId="0" applyNumberFormat="1" applyFont="1" applyFill="1" applyBorder="1" applyAlignment="1" applyProtection="1">
      <alignment horizontal="center" vertical="center"/>
      <protection locked="0"/>
    </xf>
    <xf numFmtId="165" fontId="4" fillId="0" borderId="34" xfId="0" applyNumberFormat="1" applyFont="1" applyFill="1" applyBorder="1" applyAlignment="1">
      <alignment horizontal="center" vertical="center"/>
    </xf>
    <xf numFmtId="10" fontId="4" fillId="3" borderId="33" xfId="0" applyNumberFormat="1" applyFont="1" applyFill="1" applyBorder="1" applyAlignment="1" applyProtection="1">
      <alignment horizontal="center" vertical="center"/>
      <protection locked="0"/>
    </xf>
    <xf numFmtId="165" fontId="4" fillId="3" borderId="42" xfId="0" applyNumberFormat="1" applyFont="1" applyFill="1" applyBorder="1" applyAlignment="1" applyProtection="1">
      <alignment horizontal="center" vertical="center"/>
      <protection locked="0"/>
    </xf>
    <xf numFmtId="165" fontId="4" fillId="3" borderId="37" xfId="0" applyNumberFormat="1" applyFont="1" applyFill="1" applyBorder="1" applyAlignment="1" applyProtection="1">
      <alignment horizontal="center" vertical="center"/>
      <protection locked="0"/>
    </xf>
    <xf numFmtId="165" fontId="4" fillId="0" borderId="42" xfId="0" applyNumberFormat="1" applyFont="1" applyFill="1" applyBorder="1" applyAlignment="1">
      <alignment horizontal="center" vertical="center"/>
    </xf>
    <xf numFmtId="165" fontId="4" fillId="0" borderId="36" xfId="0" applyNumberFormat="1" applyFont="1" applyFill="1" applyBorder="1" applyAlignment="1">
      <alignment horizontal="center" vertical="center"/>
    </xf>
    <xf numFmtId="10" fontId="4" fillId="0" borderId="36" xfId="0" applyNumberFormat="1" applyFont="1" applyFill="1" applyBorder="1" applyAlignment="1">
      <alignment horizontal="center" vertical="center"/>
    </xf>
    <xf numFmtId="165" fontId="4" fillId="0" borderId="16" xfId="0" applyNumberFormat="1" applyFont="1" applyFill="1" applyBorder="1" applyAlignment="1">
      <alignment horizontal="center" vertical="center"/>
    </xf>
    <xf numFmtId="10" fontId="4" fillId="0" borderId="16" xfId="0" applyNumberFormat="1" applyFont="1" applyFill="1" applyBorder="1" applyAlignment="1">
      <alignment horizontal="center" vertical="center"/>
    </xf>
    <xf numFmtId="165" fontId="4" fillId="3" borderId="16" xfId="0" applyNumberFormat="1" applyFont="1" applyFill="1" applyBorder="1" applyAlignment="1" applyProtection="1">
      <alignment horizontal="center" vertical="center"/>
      <protection locked="0"/>
    </xf>
    <xf numFmtId="10" fontId="4" fillId="3" borderId="16" xfId="0" applyNumberFormat="1" applyFont="1" applyFill="1" applyBorder="1" applyAlignment="1" applyProtection="1">
      <alignment horizontal="center" vertical="center"/>
      <protection locked="0"/>
    </xf>
    <xf numFmtId="165" fontId="4" fillId="0" borderId="29" xfId="0" applyNumberFormat="1" applyFont="1" applyFill="1" applyBorder="1" applyAlignment="1">
      <alignment horizontal="center" vertical="center"/>
    </xf>
    <xf numFmtId="10" fontId="4" fillId="0" borderId="29" xfId="0" applyNumberFormat="1" applyFont="1" applyFill="1" applyBorder="1" applyAlignment="1">
      <alignment horizontal="center" vertical="center"/>
    </xf>
    <xf numFmtId="165" fontId="4" fillId="0" borderId="43" xfId="0" applyNumberFormat="1" applyFont="1" applyFill="1" applyBorder="1" applyAlignment="1">
      <alignment horizontal="center" vertical="center"/>
    </xf>
    <xf numFmtId="10" fontId="4" fillId="0" borderId="43" xfId="0" applyNumberFormat="1" applyFont="1" applyFill="1" applyBorder="1" applyAlignment="1">
      <alignment horizontal="center" vertical="center"/>
    </xf>
    <xf numFmtId="165" fontId="4" fillId="0" borderId="15" xfId="0" applyNumberFormat="1" applyFont="1" applyFill="1" applyBorder="1" applyAlignment="1" applyProtection="1">
      <alignment horizontal="center" vertical="center"/>
      <protection locked="0"/>
    </xf>
    <xf numFmtId="10" fontId="4" fillId="0" borderId="15" xfId="0" applyNumberFormat="1" applyFont="1" applyFill="1" applyBorder="1" applyAlignment="1" applyProtection="1">
      <alignment horizontal="center" vertical="center"/>
      <protection locked="0"/>
    </xf>
    <xf numFmtId="165" fontId="4" fillId="0" borderId="15" xfId="0" applyNumberFormat="1" applyFont="1" applyFill="1" applyBorder="1" applyAlignment="1">
      <alignment horizontal="center" vertical="center"/>
    </xf>
    <xf numFmtId="165" fontId="4" fillId="3" borderId="44" xfId="0" applyNumberFormat="1" applyFont="1" applyFill="1" applyBorder="1" applyAlignment="1" applyProtection="1">
      <alignment horizontal="center" vertical="center"/>
      <protection locked="0"/>
    </xf>
    <xf numFmtId="10" fontId="4" fillId="3" borderId="44" xfId="0" applyNumberFormat="1" applyFont="1" applyFill="1" applyBorder="1" applyAlignment="1" applyProtection="1">
      <alignment horizontal="center" vertical="center"/>
      <protection locked="0"/>
    </xf>
    <xf numFmtId="165" fontId="4" fillId="0" borderId="44" xfId="0" applyNumberFormat="1" applyFont="1" applyFill="1" applyBorder="1" applyAlignment="1">
      <alignment horizontal="center" vertical="center"/>
    </xf>
    <xf numFmtId="165" fontId="5" fillId="0" borderId="29" xfId="0" applyNumberFormat="1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165" fontId="4" fillId="5" borderId="43" xfId="0" applyNumberFormat="1" applyFont="1" applyFill="1" applyBorder="1" applyAlignment="1" applyProtection="1">
      <alignment horizontal="center" vertical="center"/>
      <protection locked="0"/>
    </xf>
    <xf numFmtId="10" fontId="4" fillId="5" borderId="43" xfId="0" applyNumberFormat="1" applyFont="1" applyFill="1" applyBorder="1" applyAlignment="1" applyProtection="1">
      <alignment horizontal="center" vertical="center"/>
      <protection locked="0"/>
    </xf>
    <xf numFmtId="165" fontId="4" fillId="0" borderId="38" xfId="0" applyNumberFormat="1" applyFont="1" applyFill="1" applyBorder="1" applyAlignment="1">
      <alignment horizontal="center" vertical="center"/>
    </xf>
    <xf numFmtId="165" fontId="4" fillId="5" borderId="15" xfId="0" applyNumberFormat="1" applyFont="1" applyFill="1" applyBorder="1" applyAlignment="1" applyProtection="1">
      <alignment horizontal="center" vertical="center"/>
      <protection locked="0"/>
    </xf>
    <xf numFmtId="10" fontId="4" fillId="5" borderId="15" xfId="0" applyNumberFormat="1" applyFont="1" applyFill="1" applyBorder="1" applyAlignment="1" applyProtection="1">
      <alignment horizontal="center" vertical="center"/>
      <protection locked="0"/>
    </xf>
    <xf numFmtId="165" fontId="4" fillId="0" borderId="1" xfId="0" applyNumberFormat="1" applyFont="1" applyFill="1" applyBorder="1" applyAlignment="1">
      <alignment horizontal="center" vertical="center"/>
    </xf>
    <xf numFmtId="165" fontId="4" fillId="0" borderId="45" xfId="0" applyNumberFormat="1" applyFont="1" applyFill="1" applyBorder="1" applyAlignment="1">
      <alignment horizontal="center" vertical="center"/>
    </xf>
    <xf numFmtId="10" fontId="4" fillId="3" borderId="42" xfId="0" applyNumberFormat="1" applyFont="1" applyFill="1" applyBorder="1" applyAlignment="1" applyProtection="1">
      <alignment horizontal="center" vertical="center"/>
      <protection locked="0"/>
    </xf>
    <xf numFmtId="165" fontId="6" fillId="0" borderId="36" xfId="0" applyNumberFormat="1" applyFont="1" applyFill="1" applyBorder="1" applyAlignment="1">
      <alignment horizontal="center" vertical="center"/>
    </xf>
    <xf numFmtId="4" fontId="6" fillId="0" borderId="36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65" fontId="6" fillId="0" borderId="6" xfId="0" applyNumberFormat="1" applyFont="1" applyFill="1" applyBorder="1" applyAlignment="1">
      <alignment horizontal="center" vertical="center"/>
    </xf>
    <xf numFmtId="165" fontId="6" fillId="0" borderId="16" xfId="0" applyNumberFormat="1" applyFont="1" applyFill="1" applyBorder="1" applyAlignment="1">
      <alignment horizontal="center" vertical="center"/>
    </xf>
    <xf numFmtId="4" fontId="6" fillId="0" borderId="16" xfId="0" applyNumberFormat="1" applyFont="1" applyFill="1" applyBorder="1" applyAlignment="1">
      <alignment horizontal="center" vertical="center"/>
    </xf>
    <xf numFmtId="165" fontId="6" fillId="0" borderId="15" xfId="0" applyNumberFormat="1" applyFont="1" applyFill="1" applyBorder="1" applyAlignment="1">
      <alignment horizontal="center" vertical="center"/>
    </xf>
    <xf numFmtId="4" fontId="6" fillId="0" borderId="15" xfId="0" applyNumberFormat="1" applyFont="1" applyFill="1" applyBorder="1" applyAlignment="1">
      <alignment horizontal="center" vertical="center"/>
    </xf>
    <xf numFmtId="165" fontId="5" fillId="0" borderId="30" xfId="0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 applyProtection="1">
      <alignment horizontal="center" vertical="center"/>
      <protection locked="0"/>
    </xf>
    <xf numFmtId="10" fontId="6" fillId="0" borderId="1" xfId="0" applyNumberFormat="1" applyFont="1" applyFill="1" applyBorder="1" applyAlignment="1" applyProtection="1">
      <alignment horizontal="center" vertical="center"/>
      <protection locked="0"/>
    </xf>
    <xf numFmtId="165" fontId="6" fillId="0" borderId="13" xfId="0" applyNumberFormat="1" applyFont="1" applyFill="1" applyBorder="1" applyAlignment="1">
      <alignment horizontal="center" vertical="center"/>
    </xf>
    <xf numFmtId="165" fontId="6" fillId="3" borderId="31" xfId="0" applyNumberFormat="1" applyFont="1" applyFill="1" applyBorder="1" applyAlignment="1" applyProtection="1">
      <alignment horizontal="center" vertical="center"/>
      <protection locked="0"/>
    </xf>
    <xf numFmtId="10" fontId="6" fillId="3" borderId="31" xfId="0" applyNumberFormat="1" applyFont="1" applyFill="1" applyBorder="1" applyAlignment="1" applyProtection="1">
      <alignment horizontal="center" vertical="center"/>
      <protection locked="0"/>
    </xf>
    <xf numFmtId="165" fontId="6" fillId="0" borderId="31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4" fontId="6" fillId="0" borderId="19" xfId="0" applyNumberFormat="1" applyFont="1" applyFill="1" applyBorder="1" applyAlignment="1">
      <alignment horizontal="center" vertical="center"/>
    </xf>
    <xf numFmtId="165" fontId="6" fillId="0" borderId="31" xfId="0" applyNumberFormat="1" applyFont="1" applyFill="1" applyBorder="1" applyAlignment="1" applyProtection="1">
      <alignment horizontal="center" vertical="center"/>
      <protection locked="0"/>
    </xf>
    <xf numFmtId="10" fontId="6" fillId="0" borderId="31" xfId="0" applyNumberFormat="1" applyFont="1" applyFill="1" applyBorder="1" applyAlignment="1" applyProtection="1">
      <alignment horizontal="center" vertical="center"/>
      <protection locked="0"/>
    </xf>
    <xf numFmtId="0" fontId="5" fillId="0" borderId="46" xfId="0" applyFont="1" applyFill="1" applyBorder="1" applyAlignment="1">
      <alignment horizontal="center" vertical="center"/>
    </xf>
    <xf numFmtId="165" fontId="5" fillId="0" borderId="46" xfId="0" applyNumberFormat="1" applyFont="1" applyFill="1" applyBorder="1" applyAlignment="1">
      <alignment horizontal="center" vertical="center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4" fontId="4" fillId="0" borderId="3" xfId="0" applyNumberFormat="1" applyFont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4" fontId="4" fillId="0" borderId="0" xfId="0" applyNumberFormat="1" applyFont="1" applyAlignment="1">
      <alignment vertical="center"/>
    </xf>
    <xf numFmtId="167" fontId="4" fillId="0" borderId="0" xfId="0" applyNumberFormat="1" applyFont="1" applyAlignment="1">
      <alignment vertical="center"/>
    </xf>
    <xf numFmtId="167" fontId="4" fillId="3" borderId="0" xfId="0" applyNumberFormat="1" applyFont="1" applyFill="1" applyAlignment="1" applyProtection="1">
      <alignment horizontal="center" vertical="center"/>
      <protection locked="0"/>
    </xf>
    <xf numFmtId="2" fontId="4" fillId="0" borderId="3" xfId="0" applyNumberFormat="1" applyFont="1" applyBorder="1" applyAlignment="1">
      <alignment vertical="center"/>
    </xf>
    <xf numFmtId="2" fontId="4" fillId="0" borderId="0" xfId="0" applyNumberFormat="1" applyFont="1" applyBorder="1" applyAlignment="1">
      <alignment vertical="center"/>
    </xf>
    <xf numFmtId="2" fontId="5" fillId="0" borderId="3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7" borderId="0" xfId="0" applyFont="1" applyFill="1" applyAlignment="1">
      <alignment vertical="center"/>
    </xf>
    <xf numFmtId="0" fontId="2" fillId="7" borderId="0" xfId="0" applyFont="1" applyFill="1" applyAlignment="1">
      <alignment horizontal="center" vertical="center"/>
    </xf>
    <xf numFmtId="4" fontId="5" fillId="7" borderId="3" xfId="0" applyNumberFormat="1" applyFont="1" applyFill="1" applyBorder="1" applyAlignment="1">
      <alignment vertical="center"/>
    </xf>
    <xf numFmtId="167" fontId="9" fillId="3" borderId="3" xfId="0" applyNumberFormat="1" applyFont="1" applyFill="1" applyBorder="1" applyAlignment="1" applyProtection="1">
      <alignment horizontal="center" vertical="center"/>
      <protection locked="0"/>
    </xf>
    <xf numFmtId="167" fontId="9" fillId="8" borderId="3" xfId="0" applyNumberFormat="1" applyFont="1" applyFill="1" applyBorder="1" applyAlignment="1" applyProtection="1">
      <alignment horizontal="center" vertical="center"/>
      <protection locked="0"/>
    </xf>
    <xf numFmtId="39" fontId="5" fillId="0" borderId="0" xfId="2" applyNumberFormat="1" applyFont="1" applyAlignment="1" applyProtection="1">
      <alignment horizontal="center" vertical="center" wrapText="1"/>
      <protection locked="0"/>
    </xf>
    <xf numFmtId="39" fontId="5" fillId="0" borderId="0" xfId="2" applyNumberFormat="1" applyFont="1" applyAlignment="1">
      <alignment horizontal="center" vertical="center" wrapText="1"/>
    </xf>
    <xf numFmtId="39" fontId="12" fillId="0" borderId="0" xfId="2" applyNumberFormat="1" applyFont="1" applyAlignment="1" applyProtection="1">
      <alignment horizontal="center" vertical="center"/>
      <protection locked="0"/>
    </xf>
    <xf numFmtId="39" fontId="12" fillId="0" borderId="0" xfId="2" applyNumberFormat="1" applyFont="1" applyAlignment="1">
      <alignment horizontal="center" vertical="center"/>
    </xf>
    <xf numFmtId="10" fontId="12" fillId="0" borderId="0" xfId="2" applyNumberFormat="1" applyFont="1" applyAlignment="1">
      <alignment horizontal="center" vertical="center"/>
    </xf>
    <xf numFmtId="39" fontId="5" fillId="5" borderId="0" xfId="2" applyNumberFormat="1" applyFont="1" applyFill="1" applyAlignment="1" applyProtection="1">
      <alignment horizontal="center" vertical="center"/>
      <protection locked="0"/>
    </xf>
    <xf numFmtId="40" fontId="14" fillId="2" borderId="0" xfId="2" applyFont="1" applyFill="1" applyAlignment="1" applyProtection="1">
      <alignment horizontal="center" vertical="center"/>
    </xf>
    <xf numFmtId="39" fontId="1" fillId="0" borderId="0" xfId="2" applyNumberFormat="1" applyFont="1" applyAlignment="1" applyProtection="1">
      <alignment horizontal="center" vertical="center"/>
      <protection locked="0"/>
    </xf>
    <xf numFmtId="40" fontId="1" fillId="0" borderId="1" xfId="2" applyBorder="1" applyAlignment="1" applyProtection="1">
      <alignment horizontal="center" vertical="center"/>
      <protection locked="0"/>
    </xf>
    <xf numFmtId="40" fontId="12" fillId="0" borderId="1" xfId="2" applyFont="1" applyBorder="1" applyAlignment="1" applyProtection="1">
      <alignment horizontal="center" vertical="center"/>
      <protection locked="0"/>
    </xf>
    <xf numFmtId="40" fontId="5" fillId="0" borderId="1" xfId="2" applyFont="1" applyBorder="1" applyAlignment="1" applyProtection="1">
      <alignment horizontal="center" vertical="center"/>
      <protection locked="0"/>
    </xf>
    <xf numFmtId="39" fontId="1" fillId="0" borderId="1" xfId="2" applyNumberFormat="1" applyBorder="1" applyAlignment="1" applyProtection="1">
      <alignment horizontal="center" vertical="center"/>
      <protection locked="0"/>
    </xf>
    <xf numFmtId="39" fontId="1" fillId="0" borderId="1" xfId="2" applyNumberFormat="1" applyBorder="1" applyAlignment="1">
      <alignment horizontal="center" vertical="center"/>
    </xf>
    <xf numFmtId="10" fontId="12" fillId="0" borderId="1" xfId="2" applyNumberFormat="1" applyFont="1" applyBorder="1" applyAlignment="1">
      <alignment horizontal="center" vertical="center"/>
    </xf>
    <xf numFmtId="40" fontId="14" fillId="2" borderId="1" xfId="2" applyFont="1" applyFill="1" applyBorder="1" applyAlignment="1" applyProtection="1">
      <alignment horizontal="center" vertical="center"/>
    </xf>
    <xf numFmtId="40" fontId="14" fillId="0" borderId="0" xfId="2" applyFont="1" applyFill="1" applyAlignment="1" applyProtection="1">
      <alignment horizontal="left" vertical="center"/>
    </xf>
    <xf numFmtId="0" fontId="0" fillId="0" borderId="0" xfId="0" applyFill="1" applyAlignment="1">
      <alignment vertical="center"/>
    </xf>
    <xf numFmtId="40" fontId="10" fillId="0" borderId="1" xfId="2" applyFont="1" applyFill="1" applyBorder="1" applyAlignment="1" applyProtection="1">
      <alignment horizontal="center" vertical="center"/>
    </xf>
    <xf numFmtId="40" fontId="5" fillId="0" borderId="0" xfId="2" applyFont="1" applyAlignment="1">
      <alignment horizontal="center" vertical="center"/>
    </xf>
    <xf numFmtId="40" fontId="1" fillId="0" borderId="0" xfId="2" applyAlignment="1" applyProtection="1">
      <alignment horizontal="center" vertical="center"/>
      <protection locked="0"/>
    </xf>
    <xf numFmtId="40" fontId="5" fillId="0" borderId="0" xfId="2" applyFont="1" applyAlignment="1" applyProtection="1">
      <alignment horizontal="center" vertical="center"/>
      <protection locked="0"/>
    </xf>
    <xf numFmtId="40" fontId="12" fillId="0" borderId="0" xfId="2" applyNumberFormat="1" applyFont="1" applyAlignment="1">
      <alignment horizontal="center" vertical="center"/>
    </xf>
    <xf numFmtId="40" fontId="14" fillId="0" borderId="0" xfId="2" applyFont="1" applyFill="1" applyAlignment="1" applyProtection="1">
      <alignment horizontal="center" vertical="center"/>
    </xf>
    <xf numFmtId="40" fontId="1" fillId="3" borderId="1" xfId="2" applyFill="1" applyBorder="1" applyAlignment="1" applyProtection="1">
      <alignment horizontal="right" vertical="center"/>
      <protection locked="0"/>
    </xf>
    <xf numFmtId="165" fontId="4" fillId="0" borderId="0" xfId="0" applyNumberFormat="1" applyFont="1" applyAlignment="1">
      <alignment vertical="center"/>
    </xf>
    <xf numFmtId="49" fontId="4" fillId="3" borderId="0" xfId="0" applyNumberFormat="1" applyFont="1" applyFill="1" applyAlignment="1" applyProtection="1">
      <alignment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16" fontId="4" fillId="3" borderId="0" xfId="0" applyNumberFormat="1" applyFont="1" applyFill="1" applyAlignment="1" applyProtection="1">
      <alignment horizontal="left" vertical="center"/>
      <protection locked="0"/>
    </xf>
    <xf numFmtId="164" fontId="4" fillId="0" borderId="15" xfId="0" applyNumberFormat="1" applyFont="1" applyFill="1" applyBorder="1" applyAlignment="1" applyProtection="1">
      <alignment vertical="center"/>
    </xf>
    <xf numFmtId="10" fontId="4" fillId="3" borderId="1" xfId="0" applyNumberFormat="1" applyFont="1" applyFill="1" applyBorder="1" applyAlignment="1" applyProtection="1">
      <alignment horizontal="center" vertical="center"/>
      <protection locked="0"/>
    </xf>
    <xf numFmtId="165" fontId="4" fillId="0" borderId="24" xfId="0" applyNumberFormat="1" applyFont="1" applyBorder="1" applyAlignment="1" applyProtection="1">
      <alignment horizontal="center" vertical="center"/>
    </xf>
    <xf numFmtId="165" fontId="4" fillId="0" borderId="3" xfId="0" applyNumberFormat="1" applyFont="1" applyBorder="1" applyAlignment="1" applyProtection="1">
      <alignment horizontal="center" vertical="center"/>
    </xf>
    <xf numFmtId="40" fontId="1" fillId="3" borderId="0" xfId="2" applyFill="1" applyBorder="1" applyAlignment="1" applyProtection="1">
      <alignment horizontal="right" vertical="center"/>
    </xf>
    <xf numFmtId="10" fontId="1" fillId="3" borderId="0" xfId="2" applyNumberFormat="1" applyFill="1" applyBorder="1" applyAlignment="1" applyProtection="1">
      <alignment horizontal="right" vertical="center"/>
      <protection locked="0"/>
    </xf>
    <xf numFmtId="10" fontId="1" fillId="3" borderId="1" xfId="2" applyNumberFormat="1" applyFill="1" applyBorder="1" applyAlignment="1" applyProtection="1">
      <alignment horizontal="right" vertical="center"/>
      <protection locked="0"/>
    </xf>
    <xf numFmtId="9" fontId="1" fillId="3" borderId="0" xfId="2" applyNumberFormat="1" applyFill="1" applyAlignment="1" applyProtection="1">
      <alignment vertical="center"/>
      <protection locked="0"/>
    </xf>
    <xf numFmtId="9" fontId="1" fillId="3" borderId="1" xfId="2" applyNumberFormat="1" applyFill="1" applyBorder="1" applyAlignment="1" applyProtection="1">
      <alignment vertical="center"/>
      <protection locked="0"/>
    </xf>
    <xf numFmtId="169" fontId="20" fillId="3" borderId="3" xfId="0" applyNumberFormat="1" applyFont="1" applyFill="1" applyBorder="1" applyProtection="1">
      <protection locked="0"/>
    </xf>
    <xf numFmtId="9" fontId="4" fillId="9" borderId="3" xfId="0" applyNumberFormat="1" applyFont="1" applyFill="1" applyBorder="1" applyAlignment="1" applyProtection="1">
      <alignment horizontal="center" vertical="center"/>
      <protection locked="0"/>
    </xf>
    <xf numFmtId="164" fontId="26" fillId="0" borderId="5" xfId="0" applyNumberFormat="1" applyFont="1" applyBorder="1" applyAlignment="1">
      <alignment horizontal="center" vertical="center"/>
    </xf>
    <xf numFmtId="164" fontId="26" fillId="0" borderId="2" xfId="0" applyNumberFormat="1" applyFont="1" applyBorder="1" applyAlignment="1">
      <alignment horizontal="center" vertical="center"/>
    </xf>
    <xf numFmtId="164" fontId="26" fillId="0" borderId="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165" fontId="26" fillId="0" borderId="0" xfId="0" applyNumberFormat="1" applyFont="1" applyFill="1" applyAlignment="1">
      <alignment horizontal="center" vertical="center"/>
    </xf>
    <xf numFmtId="40" fontId="9" fillId="2" borderId="5" xfId="2" applyFont="1" applyFill="1" applyBorder="1" applyAlignment="1" applyProtection="1">
      <alignment horizontal="center" vertical="center"/>
      <protection locked="0"/>
    </xf>
    <xf numFmtId="40" fontId="9" fillId="2" borderId="2" xfId="2" applyFont="1" applyFill="1" applyBorder="1" applyAlignment="1" applyProtection="1">
      <alignment horizontal="center" vertical="center"/>
      <protection locked="0"/>
    </xf>
    <xf numFmtId="40" fontId="9" fillId="2" borderId="6" xfId="2" applyFont="1" applyFill="1" applyBorder="1" applyAlignment="1" applyProtection="1">
      <alignment horizontal="center" vertical="center"/>
      <protection locked="0"/>
    </xf>
    <xf numFmtId="9" fontId="4" fillId="5" borderId="3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vertical="center"/>
    </xf>
  </cellXfs>
  <cellStyles count="3">
    <cellStyle name="Standard" xfId="0" builtinId="0"/>
    <cellStyle name="Standard_Productivity" xfId="1" xr:uid="{00000000-0005-0000-0000-000001000000}"/>
    <cellStyle name="Standard_Tabelle1_Productivity" xfId="2" xr:uid="{00000000-0005-0000-0000-000002000000}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Zielumsatz pro Monat</a:t>
            </a:r>
          </a:p>
        </c:rich>
      </c:tx>
      <c:layout>
        <c:manualLayout>
          <c:xMode val="edge"/>
          <c:yMode val="edge"/>
          <c:x val="0.36934689853466807"/>
          <c:y val="3.19548872180451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19103954283107"/>
          <c:y val="0.16917297114849147"/>
          <c:w val="0.84045277685594544"/>
          <c:h val="0.6654136865173997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Potentialberechnung!$G$18:$G$29</c:f>
              <c:numCache>
                <c:formatCode>0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63-4EF8-9F35-C43FC6AB517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Potentialberechnung!$H$18:$H$29</c:f>
              <c:numCache>
                <c:formatCode>0%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E263-4EF8-9F35-C43FC6AB5173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Potentialberechnung!$I$18:$I$29</c:f>
              <c:numCache>
                <c:formatCode>0.00%</c:formatCode>
                <c:ptCount val="12"/>
                <c:pt idx="2" formatCode="0%">
                  <c:v>0</c:v>
                </c:pt>
                <c:pt idx="5" formatCode="0%">
                  <c:v>0</c:v>
                </c:pt>
                <c:pt idx="8" formatCode="0%">
                  <c:v>0</c:v>
                </c:pt>
                <c:pt idx="11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63-4EF8-9F35-C43FC6AB5173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Potentialberechnung!$J$18:$J$29</c:f>
              <c:numCache>
                <c:formatCode>#,##0.00_);[Red]\(#,##0.00\)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63-4EF8-9F35-C43FC6AB5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0844383"/>
        <c:axId val="1"/>
      </c:barChart>
      <c:catAx>
        <c:axId val="11308443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Monat</a:t>
                </a:r>
              </a:p>
            </c:rich>
          </c:tx>
          <c:layout>
            <c:manualLayout>
              <c:xMode val="edge"/>
              <c:yMode val="edge"/>
              <c:x val="0.5238696764663211"/>
              <c:y val="0.909774682769916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Umsatz</a:t>
                </a:r>
              </a:p>
            </c:rich>
          </c:tx>
          <c:layout>
            <c:manualLayout>
              <c:xMode val="edge"/>
              <c:yMode val="edge"/>
              <c:x val="2.3869346733668341E-2"/>
              <c:y val="0.441729323308270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3084438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26</xdr:row>
      <xdr:rowOff>19050</xdr:rowOff>
    </xdr:from>
    <xdr:to>
      <xdr:col>3</xdr:col>
      <xdr:colOff>428625</xdr:colOff>
      <xdr:row>31</xdr:row>
      <xdr:rowOff>114300</xdr:rowOff>
    </xdr:to>
    <xdr:sp macro="" textlink="">
      <xdr:nvSpPr>
        <xdr:cNvPr id="4210" name="AutoShape 1">
          <a:extLst>
            <a:ext uri="{FF2B5EF4-FFF2-40B4-BE49-F238E27FC236}">
              <a16:creationId xmlns:a16="http://schemas.microsoft.com/office/drawing/2014/main" id="{5406B978-7323-4EA2-8014-E93CDDECFAF4}"/>
            </a:ext>
          </a:extLst>
        </xdr:cNvPr>
        <xdr:cNvSpPr>
          <a:spLocks/>
        </xdr:cNvSpPr>
      </xdr:nvSpPr>
      <xdr:spPr bwMode="auto">
        <a:xfrm>
          <a:off x="3105150" y="4562475"/>
          <a:ext cx="66675" cy="904875"/>
        </a:xfrm>
        <a:prstGeom prst="rightBrace">
          <a:avLst>
            <a:gd name="adj1" fmla="val 11309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381000</xdr:colOff>
      <xdr:row>32</xdr:row>
      <xdr:rowOff>66675</xdr:rowOff>
    </xdr:from>
    <xdr:to>
      <xdr:col>3</xdr:col>
      <xdr:colOff>409575</xdr:colOff>
      <xdr:row>35</xdr:row>
      <xdr:rowOff>114300</xdr:rowOff>
    </xdr:to>
    <xdr:sp macro="" textlink="">
      <xdr:nvSpPr>
        <xdr:cNvPr id="4211" name="AutoShape 2">
          <a:extLst>
            <a:ext uri="{FF2B5EF4-FFF2-40B4-BE49-F238E27FC236}">
              <a16:creationId xmlns:a16="http://schemas.microsoft.com/office/drawing/2014/main" id="{01E5725E-86A2-4B8E-BDFE-4810392E458E}"/>
            </a:ext>
          </a:extLst>
        </xdr:cNvPr>
        <xdr:cNvSpPr>
          <a:spLocks/>
        </xdr:cNvSpPr>
      </xdr:nvSpPr>
      <xdr:spPr bwMode="auto">
        <a:xfrm>
          <a:off x="3124200" y="5581650"/>
          <a:ext cx="28575" cy="533400"/>
        </a:xfrm>
        <a:prstGeom prst="rightBrace">
          <a:avLst>
            <a:gd name="adj1" fmla="val 15555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10</xdr:col>
      <xdr:colOff>0</xdr:colOff>
      <xdr:row>15</xdr:row>
      <xdr:rowOff>0</xdr:rowOff>
    </xdr:to>
    <xdr:sp macro="" textlink="">
      <xdr:nvSpPr>
        <xdr:cNvPr id="5506" name="Rectangle 1">
          <a:extLst>
            <a:ext uri="{FF2B5EF4-FFF2-40B4-BE49-F238E27FC236}">
              <a16:creationId xmlns:a16="http://schemas.microsoft.com/office/drawing/2014/main" id="{540478E5-7FA7-45FD-860E-277093DA1D33}"/>
            </a:ext>
          </a:extLst>
        </xdr:cNvPr>
        <xdr:cNvSpPr>
          <a:spLocks noChangeArrowheads="1"/>
        </xdr:cNvSpPr>
      </xdr:nvSpPr>
      <xdr:spPr bwMode="auto">
        <a:xfrm>
          <a:off x="0" y="3228975"/>
          <a:ext cx="8562975" cy="381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13</xdr:col>
      <xdr:colOff>0</xdr:colOff>
      <xdr:row>3</xdr:row>
      <xdr:rowOff>0</xdr:rowOff>
    </xdr:to>
    <xdr:sp macro="" textlink="">
      <xdr:nvSpPr>
        <xdr:cNvPr id="5507" name="Rectangle 2">
          <a:extLst>
            <a:ext uri="{FF2B5EF4-FFF2-40B4-BE49-F238E27FC236}">
              <a16:creationId xmlns:a16="http://schemas.microsoft.com/office/drawing/2014/main" id="{8DE64C01-CCAD-4B2D-A955-BF109F315854}"/>
            </a:ext>
          </a:extLst>
        </xdr:cNvPr>
        <xdr:cNvSpPr>
          <a:spLocks noChangeArrowheads="1"/>
        </xdr:cNvSpPr>
      </xdr:nvSpPr>
      <xdr:spPr bwMode="auto">
        <a:xfrm>
          <a:off x="0" y="504825"/>
          <a:ext cx="11058525" cy="990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6</xdr:col>
      <xdr:colOff>0</xdr:colOff>
      <xdr:row>16</xdr:row>
      <xdr:rowOff>0</xdr:rowOff>
    </xdr:from>
    <xdr:to>
      <xdr:col>10</xdr:col>
      <xdr:colOff>0</xdr:colOff>
      <xdr:row>31</xdr:row>
      <xdr:rowOff>0</xdr:rowOff>
    </xdr:to>
    <xdr:sp macro="" textlink="">
      <xdr:nvSpPr>
        <xdr:cNvPr id="5508" name="Rectangle 3">
          <a:extLst>
            <a:ext uri="{FF2B5EF4-FFF2-40B4-BE49-F238E27FC236}">
              <a16:creationId xmlns:a16="http://schemas.microsoft.com/office/drawing/2014/main" id="{B1BD3FC5-69A8-47D0-A8B6-9060AEAA9773}"/>
            </a:ext>
          </a:extLst>
        </xdr:cNvPr>
        <xdr:cNvSpPr>
          <a:spLocks noChangeArrowheads="1"/>
        </xdr:cNvSpPr>
      </xdr:nvSpPr>
      <xdr:spPr bwMode="auto">
        <a:xfrm>
          <a:off x="5429250" y="3800475"/>
          <a:ext cx="3133725" cy="37147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8</xdr:col>
      <xdr:colOff>0</xdr:colOff>
      <xdr:row>14</xdr:row>
      <xdr:rowOff>0</xdr:rowOff>
    </xdr:from>
    <xdr:to>
      <xdr:col>9</xdr:col>
      <xdr:colOff>0</xdr:colOff>
      <xdr:row>15</xdr:row>
      <xdr:rowOff>0</xdr:rowOff>
    </xdr:to>
    <xdr:sp macro="" textlink="">
      <xdr:nvSpPr>
        <xdr:cNvPr id="5509" name="Rectangle 4">
          <a:extLst>
            <a:ext uri="{FF2B5EF4-FFF2-40B4-BE49-F238E27FC236}">
              <a16:creationId xmlns:a16="http://schemas.microsoft.com/office/drawing/2014/main" id="{55B27817-5829-4723-8AEA-B6DF32E4D4EC}"/>
            </a:ext>
          </a:extLst>
        </xdr:cNvPr>
        <xdr:cNvSpPr>
          <a:spLocks noChangeArrowheads="1"/>
        </xdr:cNvSpPr>
      </xdr:nvSpPr>
      <xdr:spPr bwMode="auto">
        <a:xfrm>
          <a:off x="6848475" y="3228975"/>
          <a:ext cx="762000" cy="381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0</xdr:colOff>
      <xdr:row>15</xdr:row>
      <xdr:rowOff>0</xdr:rowOff>
    </xdr:to>
    <xdr:sp macro="" textlink="">
      <xdr:nvSpPr>
        <xdr:cNvPr id="5510" name="Rectangle 5">
          <a:extLst>
            <a:ext uri="{FF2B5EF4-FFF2-40B4-BE49-F238E27FC236}">
              <a16:creationId xmlns:a16="http://schemas.microsoft.com/office/drawing/2014/main" id="{DBDF0435-0C78-487F-9B0D-6FD4747631C6}"/>
            </a:ext>
          </a:extLst>
        </xdr:cNvPr>
        <xdr:cNvSpPr>
          <a:spLocks noChangeArrowheads="1"/>
        </xdr:cNvSpPr>
      </xdr:nvSpPr>
      <xdr:spPr bwMode="auto">
        <a:xfrm>
          <a:off x="6181725" y="3228975"/>
          <a:ext cx="666750" cy="381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5511" name="Rectangle 6">
          <a:extLst>
            <a:ext uri="{FF2B5EF4-FFF2-40B4-BE49-F238E27FC236}">
              <a16:creationId xmlns:a16="http://schemas.microsoft.com/office/drawing/2014/main" id="{E173E8D3-B19F-465B-B05C-FC9786E5AC98}"/>
            </a:ext>
          </a:extLst>
        </xdr:cNvPr>
        <xdr:cNvSpPr>
          <a:spLocks noChangeArrowheads="1"/>
        </xdr:cNvSpPr>
      </xdr:nvSpPr>
      <xdr:spPr bwMode="auto">
        <a:xfrm>
          <a:off x="0" y="3800475"/>
          <a:ext cx="3943350" cy="19812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6</xdr:col>
      <xdr:colOff>466725</xdr:colOff>
      <xdr:row>58</xdr:row>
      <xdr:rowOff>28575</xdr:rowOff>
    </xdr:to>
    <xdr:graphicFrame macro="">
      <xdr:nvGraphicFramePr>
        <xdr:cNvPr id="5512" name="Diagramm 7">
          <a:extLst>
            <a:ext uri="{FF2B5EF4-FFF2-40B4-BE49-F238E27FC236}">
              <a16:creationId xmlns:a16="http://schemas.microsoft.com/office/drawing/2014/main" id="{25B7B95D-FD78-4034-80B4-D0E590312D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7279" name="Rectangle 1">
          <a:extLst>
            <a:ext uri="{FF2B5EF4-FFF2-40B4-BE49-F238E27FC236}">
              <a16:creationId xmlns:a16="http://schemas.microsoft.com/office/drawing/2014/main" id="{CB7670A2-A8CD-48D3-AA73-04BB01208234}"/>
            </a:ext>
          </a:extLst>
        </xdr:cNvPr>
        <xdr:cNvSpPr>
          <a:spLocks noChangeArrowheads="1"/>
        </xdr:cNvSpPr>
      </xdr:nvSpPr>
      <xdr:spPr bwMode="auto">
        <a:xfrm>
          <a:off x="0" y="1114425"/>
          <a:ext cx="7324725" cy="50768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7280" name="Rectangle 2">
          <a:extLst>
            <a:ext uri="{FF2B5EF4-FFF2-40B4-BE49-F238E27FC236}">
              <a16:creationId xmlns:a16="http://schemas.microsoft.com/office/drawing/2014/main" id="{D188625C-16D8-42EF-B1A4-00C37D624591}"/>
            </a:ext>
          </a:extLst>
        </xdr:cNvPr>
        <xdr:cNvSpPr>
          <a:spLocks noChangeArrowheads="1"/>
        </xdr:cNvSpPr>
      </xdr:nvSpPr>
      <xdr:spPr bwMode="auto">
        <a:xfrm>
          <a:off x="0" y="6781800"/>
          <a:ext cx="7324725" cy="5124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54"/>
  <sheetViews>
    <sheetView showGridLines="0" tabSelected="1" zoomScaleNormal="100" workbookViewId="0">
      <selection activeCell="B27" sqref="B27"/>
    </sheetView>
  </sheetViews>
  <sheetFormatPr baseColWidth="10" defaultRowHeight="12.75"/>
  <cols>
    <col min="1" max="1" width="10.28515625" style="113" customWidth="1"/>
    <col min="2" max="2" width="17.85546875" style="113" customWidth="1"/>
    <col min="3" max="3" width="15.7109375" style="113" customWidth="1"/>
    <col min="4" max="7" width="11.42578125" style="113"/>
    <col min="8" max="12" width="11.42578125" style="131"/>
    <col min="13" max="16384" width="11.42578125" style="113"/>
  </cols>
  <sheetData>
    <row r="1" spans="1:12" s="110" customFormat="1" ht="30">
      <c r="A1" s="105"/>
      <c r="B1" s="106" t="s">
        <v>235</v>
      </c>
      <c r="C1" s="107"/>
      <c r="D1" s="107"/>
      <c r="E1" s="107"/>
      <c r="F1" s="107"/>
      <c r="G1" s="108"/>
      <c r="H1" s="109"/>
      <c r="I1" s="109"/>
      <c r="J1" s="109"/>
      <c r="K1" s="109"/>
      <c r="L1" s="109"/>
    </row>
    <row r="2" spans="1:12" s="110" customFormat="1" ht="11.25">
      <c r="H2" s="109"/>
      <c r="I2" s="109"/>
      <c r="J2" s="109"/>
      <c r="K2" s="109"/>
      <c r="L2" s="109"/>
    </row>
    <row r="3" spans="1:12" s="110" customFormat="1" ht="18" customHeight="1">
      <c r="B3" s="111" t="s">
        <v>0</v>
      </c>
      <c r="C3" s="112"/>
      <c r="D3" s="113"/>
      <c r="E3" s="113"/>
      <c r="H3" s="109"/>
      <c r="I3" s="109"/>
      <c r="J3" s="109"/>
      <c r="K3" s="109"/>
      <c r="L3" s="109"/>
    </row>
    <row r="4" spans="1:12" s="110" customFormat="1" ht="18" customHeight="1">
      <c r="B4" s="113"/>
      <c r="C4" s="113"/>
      <c r="D4" s="113"/>
      <c r="E4" s="113"/>
      <c r="H4" s="109"/>
      <c r="I4" s="109"/>
      <c r="J4" s="109"/>
      <c r="K4" s="109"/>
      <c r="L4" s="109"/>
    </row>
    <row r="5" spans="1:12" s="110" customFormat="1" ht="18" customHeight="1">
      <c r="B5" s="113" t="s">
        <v>1</v>
      </c>
      <c r="C5" s="113"/>
      <c r="D5" s="113"/>
      <c r="E5" s="114"/>
      <c r="F5" s="115" t="s">
        <v>223</v>
      </c>
      <c r="H5" s="109"/>
      <c r="I5" s="109"/>
      <c r="J5" s="109"/>
      <c r="K5" s="109"/>
      <c r="L5" s="109"/>
    </row>
    <row r="6" spans="1:12" s="110" customFormat="1" ht="18" customHeight="1">
      <c r="B6" s="113" t="s">
        <v>2</v>
      </c>
      <c r="C6" s="113"/>
      <c r="D6" s="113"/>
      <c r="E6" s="114"/>
      <c r="H6" s="109"/>
      <c r="I6" s="109"/>
      <c r="J6" s="109"/>
      <c r="K6" s="109"/>
      <c r="L6" s="109"/>
    </row>
    <row r="7" spans="1:12" s="110" customFormat="1" ht="18" customHeight="1">
      <c r="B7" s="113"/>
      <c r="C7" s="113"/>
      <c r="D7" s="113"/>
      <c r="E7" s="113"/>
      <c r="H7" s="109"/>
      <c r="I7" s="109"/>
      <c r="J7" s="109"/>
      <c r="K7" s="109"/>
      <c r="L7" s="109"/>
    </row>
    <row r="8" spans="1:12" s="110" customFormat="1" ht="18" customHeight="1">
      <c r="B8" s="113" t="s">
        <v>3</v>
      </c>
      <c r="C8" s="113"/>
      <c r="D8" s="113"/>
      <c r="E8" s="111">
        <f>E5-E6</f>
        <v>0</v>
      </c>
      <c r="H8" s="109"/>
      <c r="I8" s="109"/>
      <c r="J8" s="109"/>
      <c r="K8" s="109"/>
      <c r="L8" s="109"/>
    </row>
    <row r="9" spans="1:12" s="110" customFormat="1" ht="18" customHeight="1">
      <c r="B9" s="113"/>
      <c r="C9" s="113"/>
      <c r="D9" s="113"/>
      <c r="E9" s="113"/>
      <c r="H9" s="109"/>
      <c r="I9" s="109"/>
      <c r="J9" s="109"/>
      <c r="K9" s="109"/>
      <c r="L9" s="109"/>
    </row>
    <row r="10" spans="1:12" s="110" customFormat="1" ht="18" customHeight="1">
      <c r="B10" s="113"/>
      <c r="C10" s="113"/>
      <c r="D10" s="113"/>
      <c r="E10" s="116" t="s">
        <v>4</v>
      </c>
      <c r="F10" s="117" t="s">
        <v>4</v>
      </c>
      <c r="H10" s="109"/>
      <c r="I10" s="109"/>
      <c r="J10" s="109"/>
      <c r="K10" s="109"/>
      <c r="L10" s="109"/>
    </row>
    <row r="11" spans="1:12" s="110" customFormat="1" ht="18" customHeight="1">
      <c r="B11" s="118" t="s">
        <v>5</v>
      </c>
      <c r="C11" s="113"/>
      <c r="D11" s="113"/>
      <c r="E11" s="113"/>
      <c r="H11" s="109"/>
      <c r="I11" s="109"/>
      <c r="J11" s="109"/>
      <c r="K11" s="109"/>
      <c r="L11" s="109"/>
    </row>
    <row r="12" spans="1:12" s="110" customFormat="1" ht="18" customHeight="1">
      <c r="B12" s="344" t="s">
        <v>243</v>
      </c>
      <c r="C12" s="345" t="s">
        <v>92</v>
      </c>
      <c r="D12" s="113"/>
      <c r="E12" s="113"/>
      <c r="H12" s="109"/>
      <c r="I12" s="109"/>
      <c r="J12" s="109"/>
      <c r="K12" s="109"/>
      <c r="L12" s="109"/>
    </row>
    <row r="13" spans="1:12" s="110" customFormat="1" ht="18" customHeight="1">
      <c r="B13" s="345" t="s">
        <v>58</v>
      </c>
      <c r="C13" s="345" t="s">
        <v>91</v>
      </c>
      <c r="D13" s="113"/>
      <c r="E13" s="113"/>
      <c r="H13" s="109"/>
      <c r="I13" s="109"/>
      <c r="J13" s="109"/>
      <c r="K13" s="109"/>
      <c r="L13" s="109"/>
    </row>
    <row r="14" spans="1:12" s="110" customFormat="1" ht="18" customHeight="1">
      <c r="B14" s="345" t="s">
        <v>59</v>
      </c>
      <c r="C14" s="345" t="s">
        <v>93</v>
      </c>
      <c r="D14" s="113"/>
      <c r="E14" s="119"/>
      <c r="H14" s="109"/>
      <c r="I14" s="109"/>
      <c r="J14" s="109"/>
      <c r="K14" s="109"/>
      <c r="L14" s="109"/>
    </row>
    <row r="15" spans="1:12" s="110" customFormat="1" ht="18" customHeight="1">
      <c r="B15" s="345" t="s">
        <v>89</v>
      </c>
      <c r="C15" s="345" t="s">
        <v>94</v>
      </c>
      <c r="D15" s="113"/>
      <c r="E15" s="113"/>
      <c r="H15" s="109"/>
      <c r="I15" s="109"/>
      <c r="J15" s="109"/>
      <c r="K15" s="109"/>
      <c r="L15" s="109"/>
    </row>
    <row r="16" spans="1:12" s="110" customFormat="1" ht="18" customHeight="1">
      <c r="B16" s="345" t="s">
        <v>90</v>
      </c>
      <c r="C16" s="345" t="s">
        <v>95</v>
      </c>
      <c r="D16" s="113"/>
      <c r="E16" s="113"/>
      <c r="H16" s="109"/>
      <c r="I16" s="109"/>
      <c r="J16" s="109"/>
      <c r="K16" s="109"/>
      <c r="L16" s="109"/>
    </row>
    <row r="17" spans="2:12" s="110" customFormat="1" ht="18" customHeight="1">
      <c r="B17" s="345" t="s">
        <v>221</v>
      </c>
      <c r="C17" s="345"/>
      <c r="D17" s="113"/>
      <c r="E17" s="113"/>
      <c r="H17" s="109"/>
      <c r="I17" s="109"/>
      <c r="J17" s="109"/>
      <c r="K17" s="109"/>
      <c r="L17" s="109"/>
    </row>
    <row r="18" spans="2:12" s="110" customFormat="1" ht="18" customHeight="1">
      <c r="B18" s="345" t="s">
        <v>222</v>
      </c>
      <c r="C18" s="345"/>
      <c r="D18" s="113"/>
      <c r="E18" s="113"/>
      <c r="H18" s="109"/>
      <c r="I18" s="109"/>
      <c r="J18" s="109"/>
      <c r="K18" s="109"/>
      <c r="L18" s="109"/>
    </row>
    <row r="19" spans="2:12" s="110" customFormat="1" ht="18" customHeight="1">
      <c r="B19" s="345" t="s">
        <v>242</v>
      </c>
      <c r="C19" s="345"/>
      <c r="D19" s="113"/>
      <c r="E19" s="113"/>
      <c r="H19" s="109"/>
      <c r="I19" s="109"/>
      <c r="J19" s="109"/>
      <c r="K19" s="109"/>
      <c r="L19" s="109"/>
    </row>
    <row r="20" spans="2:12" s="110" customFormat="1" ht="18" customHeight="1">
      <c r="B20" s="346"/>
      <c r="C20" s="345"/>
      <c r="D20" s="113"/>
      <c r="E20" s="113"/>
      <c r="H20" s="109"/>
      <c r="I20" s="109"/>
      <c r="J20" s="109"/>
      <c r="K20" s="109"/>
      <c r="L20" s="109"/>
    </row>
    <row r="21" spans="2:12" s="110" customFormat="1" ht="18" customHeight="1">
      <c r="B21" s="113"/>
      <c r="C21" s="113"/>
      <c r="D21" s="113"/>
      <c r="E21" s="120"/>
      <c r="H21" s="109"/>
      <c r="I21" s="109"/>
      <c r="J21" s="109"/>
      <c r="K21" s="109"/>
      <c r="L21" s="109"/>
    </row>
    <row r="22" spans="2:12" s="110" customFormat="1" ht="18" customHeight="1">
      <c r="B22" s="113"/>
      <c r="C22" s="113"/>
      <c r="D22" s="113"/>
      <c r="E22" s="113"/>
      <c r="H22" s="109"/>
      <c r="I22" s="109"/>
      <c r="J22" s="109"/>
      <c r="K22" s="109"/>
      <c r="L22" s="109"/>
    </row>
    <row r="23" spans="2:12" s="110" customFormat="1" ht="18" customHeight="1">
      <c r="B23" s="118" t="s">
        <v>6</v>
      </c>
      <c r="C23" s="113"/>
      <c r="D23" s="113"/>
      <c r="E23" s="121">
        <f>E8-E14</f>
        <v>0</v>
      </c>
      <c r="H23" s="109"/>
      <c r="I23" s="109"/>
      <c r="J23" s="109"/>
      <c r="K23" s="109"/>
      <c r="L23" s="109"/>
    </row>
    <row r="24" spans="2:12" s="110" customFormat="1" ht="18" customHeight="1">
      <c r="B24" s="113"/>
      <c r="C24" s="113"/>
      <c r="D24" s="113"/>
      <c r="E24" s="113"/>
      <c r="H24" s="109"/>
      <c r="I24" s="109"/>
      <c r="J24" s="109"/>
      <c r="K24" s="109"/>
      <c r="L24" s="109"/>
    </row>
    <row r="25" spans="2:12" s="110" customFormat="1" ht="18" customHeight="1">
      <c r="B25" s="113"/>
      <c r="C25" s="113"/>
      <c r="D25" s="113"/>
      <c r="E25" s="113"/>
      <c r="H25" s="109"/>
      <c r="I25" s="109"/>
      <c r="J25" s="109"/>
      <c r="K25" s="109"/>
      <c r="L25" s="109"/>
    </row>
    <row r="26" spans="2:12" s="110" customFormat="1" ht="40.15" customHeight="1">
      <c r="B26" s="122" t="s">
        <v>195</v>
      </c>
      <c r="C26" s="132" t="s">
        <v>194</v>
      </c>
      <c r="D26" s="113"/>
      <c r="E26" s="132" t="s">
        <v>224</v>
      </c>
      <c r="H26" s="109"/>
      <c r="I26" s="109"/>
      <c r="J26" s="109"/>
      <c r="K26" s="109"/>
      <c r="L26" s="109"/>
    </row>
    <row r="27" spans="2:12" s="110" customFormat="1" ht="18" customHeight="1">
      <c r="B27" s="154"/>
      <c r="C27" s="133">
        <f>B27/5</f>
        <v>0</v>
      </c>
      <c r="D27" s="113"/>
      <c r="E27" s="125">
        <f>$E$23*C27</f>
        <v>0</v>
      </c>
      <c r="H27" s="109"/>
      <c r="I27" s="109"/>
      <c r="J27" s="109"/>
      <c r="K27" s="109"/>
      <c r="L27" s="109"/>
    </row>
    <row r="28" spans="2:12" s="110" customFormat="1" ht="18" customHeight="1">
      <c r="B28" s="113"/>
      <c r="C28" s="113"/>
      <c r="D28" s="113"/>
      <c r="E28" s="113"/>
      <c r="H28" s="109"/>
      <c r="I28" s="109"/>
      <c r="J28" s="109"/>
      <c r="K28" s="109"/>
      <c r="L28" s="109"/>
    </row>
    <row r="29" spans="2:12" s="110" customFormat="1" ht="18" customHeight="1">
      <c r="B29" s="126" t="s">
        <v>81</v>
      </c>
      <c r="C29" s="127"/>
      <c r="D29" s="113"/>
      <c r="E29" s="128">
        <f>E27</f>
        <v>0</v>
      </c>
      <c r="H29" s="109"/>
      <c r="I29" s="109"/>
      <c r="J29" s="109"/>
      <c r="K29" s="109"/>
      <c r="L29" s="109"/>
    </row>
    <row r="30" spans="2:12" s="110" customFormat="1" ht="18" customHeight="1">
      <c r="B30" s="113"/>
      <c r="C30" s="113"/>
      <c r="D30" s="113"/>
      <c r="E30" s="113"/>
      <c r="H30" s="109"/>
      <c r="I30" s="109"/>
      <c r="J30" s="109"/>
      <c r="K30" s="109"/>
      <c r="L30" s="109"/>
    </row>
    <row r="31" spans="2:12" s="110" customFormat="1" ht="18" customHeight="1">
      <c r="B31" s="113"/>
      <c r="C31" s="113"/>
      <c r="D31" s="113"/>
      <c r="E31" s="113"/>
      <c r="H31" s="109"/>
      <c r="I31" s="109"/>
      <c r="J31" s="109"/>
      <c r="K31" s="109"/>
      <c r="L31" s="109"/>
    </row>
    <row r="32" spans="2:12" s="110" customFormat="1" ht="18" customHeight="1">
      <c r="B32" s="113"/>
      <c r="C32" s="113"/>
      <c r="D32" s="113"/>
      <c r="E32" s="113"/>
      <c r="H32" s="109"/>
      <c r="I32" s="109"/>
      <c r="J32" s="109"/>
      <c r="K32" s="109"/>
      <c r="L32" s="109"/>
    </row>
    <row r="33" spans="2:12" s="110" customFormat="1" ht="18" customHeight="1">
      <c r="B33" s="113"/>
      <c r="C33" s="113"/>
      <c r="D33" s="113"/>
      <c r="E33" s="113"/>
      <c r="H33" s="109"/>
      <c r="I33" s="109"/>
      <c r="J33" s="109"/>
      <c r="K33" s="109"/>
      <c r="L33" s="109"/>
    </row>
    <row r="34" spans="2:12" s="110" customFormat="1" ht="18" customHeight="1">
      <c r="B34" s="113"/>
      <c r="C34" s="113"/>
      <c r="D34" s="113"/>
      <c r="E34" s="113"/>
      <c r="H34" s="109"/>
      <c r="I34" s="109"/>
      <c r="J34" s="109"/>
      <c r="K34" s="109"/>
      <c r="L34" s="109"/>
    </row>
    <row r="36" spans="2:12" s="110" customFormat="1" ht="18" hidden="1" customHeight="1">
      <c r="B36" s="113"/>
      <c r="C36" s="113"/>
      <c r="D36" s="129"/>
      <c r="E36" s="113"/>
      <c r="F36" s="130" t="e">
        <f>E29/E23</f>
        <v>#DIV/0!</v>
      </c>
      <c r="H36" s="109"/>
      <c r="I36" s="109"/>
      <c r="J36" s="109"/>
      <c r="K36" s="109"/>
      <c r="L36" s="109"/>
    </row>
    <row r="37" spans="2:12">
      <c r="B37" s="131"/>
      <c r="C37" s="131"/>
      <c r="E37" s="131"/>
    </row>
    <row r="38" spans="2:12">
      <c r="B38" s="131"/>
      <c r="C38" s="131"/>
      <c r="E38" s="131"/>
    </row>
    <row r="39" spans="2:12">
      <c r="B39" s="131"/>
      <c r="C39" s="131"/>
      <c r="E39" s="131"/>
    </row>
    <row r="40" spans="2:12">
      <c r="B40" s="131"/>
      <c r="C40" s="131"/>
      <c r="E40" s="131"/>
    </row>
    <row r="41" spans="2:12">
      <c r="B41" s="131"/>
      <c r="C41" s="131"/>
      <c r="E41" s="131"/>
    </row>
    <row r="42" spans="2:12">
      <c r="B42" s="131"/>
      <c r="C42" s="131"/>
      <c r="E42" s="131"/>
    </row>
    <row r="43" spans="2:12">
      <c r="B43" s="131"/>
      <c r="C43" s="131"/>
      <c r="E43" s="131"/>
    </row>
    <row r="44" spans="2:12" s="131" customFormat="1"/>
    <row r="45" spans="2:12" s="131" customFormat="1"/>
    <row r="46" spans="2:12" s="131" customFormat="1"/>
    <row r="47" spans="2:12" s="131" customFormat="1"/>
    <row r="48" spans="2:12" s="131" customFormat="1"/>
    <row r="49" s="131" customFormat="1"/>
    <row r="50" s="131" customFormat="1"/>
    <row r="51" s="131" customFormat="1"/>
    <row r="52" s="131" customFormat="1"/>
    <row r="53" s="131" customFormat="1"/>
    <row r="54" s="131" customFormat="1"/>
    <row r="55" s="131" customFormat="1"/>
    <row r="56" s="131" customFormat="1"/>
    <row r="57" s="131" customFormat="1"/>
    <row r="58" s="131" customFormat="1"/>
    <row r="59" s="131" customFormat="1"/>
    <row r="60" s="131" customFormat="1"/>
    <row r="61" s="131" customFormat="1"/>
    <row r="62" s="131" customFormat="1"/>
    <row r="63" s="131" customFormat="1"/>
    <row r="64" s="131" customFormat="1"/>
    <row r="65" s="131" customFormat="1"/>
    <row r="66" s="131" customFormat="1"/>
    <row r="67" s="131" customFormat="1"/>
    <row r="68" s="131" customFormat="1"/>
    <row r="69" s="131" customFormat="1"/>
    <row r="70" s="131" customFormat="1"/>
    <row r="71" s="131" customFormat="1"/>
    <row r="72" s="131" customFormat="1"/>
    <row r="73" s="131" customFormat="1"/>
    <row r="74" s="131" customFormat="1"/>
    <row r="75" s="131" customFormat="1"/>
    <row r="76" s="131" customFormat="1"/>
    <row r="77" s="131" customFormat="1"/>
    <row r="78" s="131" customFormat="1"/>
    <row r="79" s="131" customFormat="1"/>
    <row r="80" s="131" customFormat="1"/>
    <row r="81" s="131" customFormat="1"/>
    <row r="82" s="131" customFormat="1"/>
    <row r="83" s="131" customFormat="1"/>
    <row r="84" s="131" customFormat="1"/>
    <row r="85" s="131" customFormat="1"/>
    <row r="86" s="131" customFormat="1"/>
    <row r="87" s="131" customFormat="1"/>
    <row r="88" s="131" customFormat="1"/>
    <row r="89" s="131" customFormat="1"/>
    <row r="90" s="131" customFormat="1"/>
    <row r="91" s="131" customFormat="1"/>
    <row r="92" s="131" customFormat="1"/>
    <row r="93" s="131" customFormat="1"/>
    <row r="94" s="131" customFormat="1"/>
    <row r="95" s="131" customFormat="1"/>
    <row r="96" s="131" customFormat="1"/>
    <row r="97" s="131" customFormat="1"/>
    <row r="98" s="131" customFormat="1"/>
    <row r="99" s="131" customFormat="1"/>
    <row r="100" s="131" customFormat="1"/>
    <row r="101" s="131" customFormat="1"/>
    <row r="102" s="131" customFormat="1"/>
    <row r="103" s="131" customFormat="1"/>
    <row r="104" s="131" customFormat="1"/>
    <row r="105" s="131" customFormat="1"/>
    <row r="106" s="131" customFormat="1"/>
    <row r="107" s="131" customFormat="1"/>
    <row r="108" s="131" customFormat="1"/>
    <row r="109" s="131" customFormat="1"/>
    <row r="110" s="131" customFormat="1"/>
    <row r="111" s="131" customFormat="1"/>
    <row r="112" s="131" customFormat="1"/>
    <row r="113" s="131" customFormat="1"/>
    <row r="114" s="131" customFormat="1"/>
    <row r="115" s="131" customFormat="1"/>
    <row r="116" s="131" customFormat="1"/>
    <row r="117" s="131" customFormat="1"/>
    <row r="118" s="131" customFormat="1"/>
    <row r="119" s="131" customFormat="1"/>
    <row r="120" s="131" customFormat="1"/>
    <row r="121" s="131" customFormat="1"/>
    <row r="122" s="131" customFormat="1"/>
    <row r="123" s="131" customFormat="1"/>
    <row r="124" s="131" customFormat="1"/>
    <row r="125" s="131" customFormat="1"/>
    <row r="126" s="131" customFormat="1"/>
    <row r="127" s="131" customFormat="1"/>
    <row r="128" s="131" customFormat="1"/>
    <row r="129" s="131" customFormat="1"/>
    <row r="130" s="131" customFormat="1"/>
    <row r="131" s="131" customFormat="1"/>
    <row r="132" s="131" customFormat="1"/>
    <row r="133" s="131" customFormat="1"/>
    <row r="134" s="131" customFormat="1"/>
    <row r="135" s="131" customFormat="1"/>
    <row r="136" s="131" customFormat="1"/>
    <row r="137" s="131" customFormat="1"/>
    <row r="138" s="131" customFormat="1"/>
    <row r="139" s="131" customFormat="1"/>
    <row r="140" s="131" customFormat="1"/>
    <row r="141" s="131" customFormat="1"/>
    <row r="142" s="131" customFormat="1"/>
    <row r="143" s="131" customFormat="1"/>
    <row r="144" s="131" customFormat="1"/>
    <row r="145" s="131" customFormat="1"/>
    <row r="146" s="131" customFormat="1"/>
    <row r="147" s="131" customFormat="1"/>
    <row r="148" s="131" customFormat="1"/>
    <row r="149" s="131" customFormat="1"/>
    <row r="150" s="131" customFormat="1"/>
    <row r="151" s="131" customFormat="1"/>
    <row r="152" s="131" customFormat="1"/>
    <row r="153" s="131" customFormat="1"/>
    <row r="154" s="131" customFormat="1"/>
    <row r="155" s="131" customFormat="1"/>
    <row r="156" s="131" customFormat="1"/>
    <row r="157" s="131" customFormat="1"/>
    <row r="158" s="131" customFormat="1"/>
    <row r="159" s="131" customFormat="1"/>
    <row r="160" s="131" customFormat="1"/>
    <row r="161" s="131" customFormat="1"/>
    <row r="162" s="131" customFormat="1"/>
    <row r="163" s="131" customFormat="1"/>
    <row r="164" s="131" customFormat="1"/>
    <row r="165" s="131" customFormat="1"/>
    <row r="166" s="131" customFormat="1"/>
    <row r="167" s="131" customFormat="1"/>
    <row r="168" s="131" customFormat="1"/>
    <row r="169" s="131" customFormat="1"/>
    <row r="170" s="131" customFormat="1"/>
    <row r="171" s="131" customFormat="1"/>
    <row r="172" s="131" customFormat="1"/>
    <row r="173" s="131" customFormat="1"/>
    <row r="174" s="131" customFormat="1"/>
    <row r="175" s="131" customFormat="1"/>
    <row r="176" s="131" customFormat="1"/>
    <row r="177" s="131" customFormat="1"/>
    <row r="178" s="131" customFormat="1"/>
    <row r="179" s="131" customFormat="1"/>
    <row r="180" s="131" customFormat="1"/>
    <row r="181" s="131" customFormat="1"/>
    <row r="182" s="131" customFormat="1"/>
    <row r="183" s="131" customFormat="1"/>
    <row r="184" s="131" customFormat="1"/>
    <row r="185" s="131" customFormat="1"/>
    <row r="186" s="131" customFormat="1"/>
    <row r="187" s="131" customFormat="1"/>
    <row r="188" s="131" customFormat="1"/>
    <row r="189" s="131" customFormat="1"/>
    <row r="190" s="131" customFormat="1"/>
    <row r="191" s="131" customFormat="1"/>
    <row r="192" s="131" customFormat="1"/>
    <row r="193" s="131" customFormat="1"/>
    <row r="194" s="131" customFormat="1"/>
    <row r="195" s="131" customFormat="1"/>
    <row r="196" s="131" customFormat="1"/>
    <row r="197" s="131" customFormat="1"/>
    <row r="198" s="131" customFormat="1"/>
    <row r="199" s="131" customFormat="1"/>
    <row r="200" s="131" customFormat="1"/>
    <row r="201" s="131" customFormat="1"/>
    <row r="202" s="131" customFormat="1"/>
    <row r="203" s="131" customFormat="1"/>
    <row r="204" s="131" customFormat="1"/>
    <row r="205" s="131" customFormat="1"/>
    <row r="206" s="131" customFormat="1"/>
    <row r="207" s="131" customFormat="1"/>
    <row r="208" s="131" customFormat="1"/>
    <row r="209" s="131" customFormat="1"/>
    <row r="210" s="131" customFormat="1"/>
    <row r="211" s="131" customFormat="1"/>
    <row r="212" s="131" customFormat="1"/>
    <row r="213" s="131" customFormat="1"/>
    <row r="214" s="131" customFormat="1"/>
    <row r="215" s="131" customFormat="1"/>
    <row r="216" s="131" customFormat="1"/>
    <row r="217" s="131" customFormat="1"/>
    <row r="218" s="131" customFormat="1"/>
    <row r="219" s="131" customFormat="1"/>
    <row r="220" s="131" customFormat="1"/>
    <row r="221" s="131" customFormat="1"/>
    <row r="222" s="131" customFormat="1"/>
    <row r="223" s="131" customFormat="1"/>
    <row r="224" s="131" customFormat="1"/>
    <row r="225" s="131" customFormat="1"/>
    <row r="226" s="131" customFormat="1"/>
    <row r="227" s="131" customFormat="1"/>
    <row r="228" s="131" customFormat="1"/>
    <row r="229" s="131" customFormat="1"/>
    <row r="230" s="131" customFormat="1"/>
    <row r="231" s="131" customFormat="1"/>
    <row r="232" s="131" customFormat="1"/>
    <row r="233" s="131" customFormat="1"/>
    <row r="234" s="131" customFormat="1"/>
    <row r="235" s="131" customFormat="1"/>
    <row r="236" s="131" customFormat="1"/>
    <row r="237" s="131" customFormat="1"/>
    <row r="238" s="131" customFormat="1"/>
    <row r="239" s="131" customFormat="1"/>
    <row r="240" s="131" customFormat="1"/>
    <row r="241" s="131" customFormat="1"/>
    <row r="242" s="131" customFormat="1"/>
    <row r="243" s="131" customFormat="1"/>
    <row r="244" s="131" customFormat="1"/>
    <row r="245" s="131" customFormat="1"/>
    <row r="246" s="131" customFormat="1"/>
    <row r="247" s="131" customFormat="1"/>
    <row r="248" s="131" customFormat="1"/>
    <row r="249" s="131" customFormat="1"/>
    <row r="250" s="131" customFormat="1"/>
    <row r="251" s="131" customFormat="1"/>
    <row r="252" s="131" customFormat="1"/>
    <row r="253" s="131" customFormat="1"/>
    <row r="254" s="131" customFormat="1"/>
    <row r="255" s="131" customFormat="1"/>
    <row r="256" s="131" customFormat="1"/>
    <row r="257" s="131" customFormat="1"/>
    <row r="258" s="131" customFormat="1"/>
    <row r="259" s="131" customFormat="1"/>
    <row r="260" s="131" customFormat="1"/>
    <row r="261" s="131" customFormat="1"/>
    <row r="262" s="131" customFormat="1"/>
    <row r="263" s="131" customFormat="1"/>
    <row r="264" s="131" customFormat="1"/>
    <row r="265" s="131" customFormat="1"/>
    <row r="266" s="131" customFormat="1"/>
    <row r="267" s="131" customFormat="1"/>
    <row r="268" s="131" customFormat="1"/>
    <row r="269" s="131" customFormat="1"/>
    <row r="270" s="131" customFormat="1"/>
    <row r="271" s="131" customFormat="1"/>
    <row r="272" s="131" customFormat="1"/>
    <row r="273" s="131" customFormat="1"/>
    <row r="274" s="131" customFormat="1"/>
    <row r="275" s="131" customFormat="1"/>
    <row r="276" s="131" customFormat="1"/>
    <row r="277" s="131" customFormat="1"/>
    <row r="278" s="131" customFormat="1"/>
    <row r="279" s="131" customFormat="1"/>
    <row r="280" s="131" customFormat="1"/>
    <row r="281" s="131" customFormat="1"/>
    <row r="282" s="131" customFormat="1"/>
    <row r="283" s="131" customFormat="1"/>
    <row r="284" s="131" customFormat="1"/>
    <row r="285" s="131" customFormat="1"/>
    <row r="286" s="131" customFormat="1"/>
    <row r="287" s="131" customFormat="1"/>
    <row r="288" s="131" customFormat="1"/>
    <row r="289" s="131" customFormat="1"/>
    <row r="290" s="131" customFormat="1"/>
    <row r="291" s="131" customFormat="1"/>
    <row r="292" s="131" customFormat="1"/>
    <row r="293" s="131" customFormat="1"/>
    <row r="294" s="131" customFormat="1"/>
    <row r="295" s="131" customFormat="1"/>
    <row r="296" s="131" customFormat="1"/>
    <row r="297" s="131" customFormat="1"/>
    <row r="298" s="131" customFormat="1"/>
    <row r="299" s="131" customFormat="1"/>
    <row r="300" s="131" customFormat="1"/>
    <row r="301" s="131" customFormat="1"/>
    <row r="302" s="131" customFormat="1"/>
    <row r="303" s="131" customFormat="1"/>
    <row r="304" s="131" customFormat="1"/>
    <row r="305" s="131" customFormat="1"/>
    <row r="306" s="131" customFormat="1"/>
    <row r="307" s="131" customFormat="1"/>
    <row r="308" s="131" customFormat="1"/>
    <row r="309" s="131" customFormat="1"/>
    <row r="310" s="131" customFormat="1"/>
    <row r="311" s="131" customFormat="1"/>
    <row r="312" s="131" customFormat="1"/>
    <row r="313" s="131" customFormat="1"/>
    <row r="314" s="131" customFormat="1"/>
    <row r="315" s="131" customFormat="1"/>
    <row r="316" s="131" customFormat="1"/>
    <row r="317" s="131" customFormat="1"/>
    <row r="318" s="131" customFormat="1"/>
    <row r="319" s="131" customFormat="1"/>
    <row r="320" s="131" customFormat="1"/>
    <row r="321" s="131" customFormat="1"/>
    <row r="322" s="131" customFormat="1"/>
    <row r="323" s="131" customFormat="1"/>
    <row r="324" s="131" customFormat="1"/>
    <row r="325" s="131" customFormat="1"/>
    <row r="326" s="131" customFormat="1"/>
    <row r="327" s="131" customFormat="1"/>
    <row r="328" s="131" customFormat="1"/>
    <row r="329" s="131" customFormat="1"/>
    <row r="330" s="131" customFormat="1"/>
    <row r="331" s="131" customFormat="1"/>
    <row r="332" s="131" customFormat="1"/>
    <row r="333" s="131" customFormat="1"/>
    <row r="334" s="131" customFormat="1"/>
    <row r="335" s="131" customFormat="1"/>
    <row r="336" s="131" customFormat="1"/>
    <row r="337" s="131" customFormat="1"/>
    <row r="338" s="131" customFormat="1"/>
    <row r="339" s="131" customFormat="1"/>
    <row r="340" s="131" customFormat="1"/>
    <row r="341" s="131" customFormat="1"/>
    <row r="342" s="131" customFormat="1"/>
    <row r="343" s="131" customFormat="1"/>
    <row r="344" s="131" customFormat="1"/>
    <row r="345" s="131" customFormat="1"/>
    <row r="346" s="131" customFormat="1"/>
    <row r="347" s="131" customFormat="1"/>
    <row r="348" s="131" customFormat="1"/>
    <row r="349" s="131" customFormat="1"/>
    <row r="350" s="131" customFormat="1"/>
    <row r="351" s="131" customFormat="1"/>
    <row r="352" s="131" customFormat="1"/>
    <row r="353" s="131" customFormat="1"/>
    <row r="354" s="131" customFormat="1"/>
    <row r="355" s="131" customFormat="1"/>
    <row r="356" s="131" customFormat="1"/>
    <row r="357" s="131" customFormat="1"/>
    <row r="358" s="131" customFormat="1"/>
    <row r="359" s="131" customFormat="1"/>
    <row r="360" s="131" customFormat="1"/>
    <row r="361" s="131" customFormat="1"/>
    <row r="362" s="131" customFormat="1"/>
    <row r="363" s="131" customFormat="1"/>
    <row r="364" s="131" customFormat="1"/>
    <row r="365" s="131" customFormat="1"/>
    <row r="366" s="131" customFormat="1"/>
    <row r="367" s="131" customFormat="1"/>
    <row r="368" s="131" customFormat="1"/>
    <row r="369" s="131" customFormat="1"/>
    <row r="370" s="131" customFormat="1"/>
    <row r="371" s="131" customFormat="1"/>
    <row r="372" s="131" customFormat="1"/>
    <row r="373" s="131" customFormat="1"/>
    <row r="374" s="131" customFormat="1"/>
    <row r="375" s="131" customFormat="1"/>
    <row r="376" s="131" customFormat="1"/>
    <row r="377" s="131" customFormat="1"/>
    <row r="378" s="131" customFormat="1"/>
    <row r="379" s="131" customFormat="1"/>
    <row r="380" s="131" customFormat="1"/>
    <row r="381" s="131" customFormat="1"/>
    <row r="382" s="131" customFormat="1"/>
    <row r="383" s="131" customFormat="1"/>
    <row r="384" s="131" customFormat="1"/>
    <row r="385" s="131" customFormat="1"/>
    <row r="386" s="131" customFormat="1"/>
    <row r="387" s="131" customFormat="1"/>
    <row r="388" s="131" customFormat="1"/>
    <row r="389" s="131" customFormat="1"/>
    <row r="390" s="131" customFormat="1"/>
    <row r="391" s="131" customFormat="1"/>
    <row r="392" s="131" customFormat="1"/>
    <row r="393" s="131" customFormat="1"/>
    <row r="394" s="131" customFormat="1"/>
    <row r="395" s="131" customFormat="1"/>
    <row r="396" s="131" customFormat="1"/>
    <row r="397" s="131" customFormat="1"/>
    <row r="398" s="131" customFormat="1"/>
    <row r="399" s="131" customFormat="1"/>
    <row r="400" s="131" customFormat="1"/>
    <row r="401" s="131" customFormat="1"/>
    <row r="402" s="131" customFormat="1"/>
    <row r="403" s="131" customFormat="1"/>
    <row r="404" s="131" customFormat="1"/>
    <row r="405" s="131" customFormat="1"/>
    <row r="406" s="131" customFormat="1"/>
    <row r="407" s="131" customFormat="1"/>
    <row r="408" s="131" customFormat="1"/>
    <row r="409" s="131" customFormat="1"/>
    <row r="410" s="131" customFormat="1"/>
    <row r="411" s="131" customFormat="1"/>
    <row r="412" s="131" customFormat="1"/>
    <row r="413" s="131" customFormat="1"/>
    <row r="414" s="131" customFormat="1"/>
    <row r="415" s="131" customFormat="1"/>
    <row r="416" s="131" customFormat="1"/>
    <row r="417" s="131" customFormat="1"/>
    <row r="418" s="131" customFormat="1"/>
    <row r="419" s="131" customFormat="1"/>
    <row r="420" s="131" customFormat="1"/>
    <row r="421" s="131" customFormat="1"/>
    <row r="422" s="131" customFormat="1"/>
    <row r="423" s="131" customFormat="1"/>
    <row r="424" s="131" customFormat="1"/>
    <row r="425" s="131" customFormat="1"/>
    <row r="426" s="131" customFormat="1"/>
    <row r="427" s="131" customFormat="1"/>
    <row r="428" s="131" customFormat="1"/>
    <row r="429" s="131" customFormat="1"/>
    <row r="430" s="131" customFormat="1"/>
    <row r="431" s="131" customFormat="1"/>
    <row r="432" s="131" customFormat="1"/>
    <row r="433" spans="2:5" s="131" customFormat="1"/>
    <row r="434" spans="2:5" s="131" customFormat="1"/>
    <row r="435" spans="2:5" s="131" customFormat="1"/>
    <row r="436" spans="2:5" s="131" customFormat="1"/>
    <row r="437" spans="2:5" s="131" customFormat="1"/>
    <row r="438" spans="2:5" s="131" customFormat="1"/>
    <row r="439" spans="2:5" s="131" customFormat="1"/>
    <row r="440" spans="2:5" s="131" customFormat="1"/>
    <row r="441" spans="2:5" s="131" customFormat="1"/>
    <row r="442" spans="2:5" s="131" customFormat="1"/>
    <row r="443" spans="2:5" s="131" customFormat="1"/>
    <row r="444" spans="2:5" s="131" customFormat="1"/>
    <row r="445" spans="2:5" s="131" customFormat="1"/>
    <row r="446" spans="2:5" s="131" customFormat="1"/>
    <row r="447" spans="2:5" s="131" customFormat="1"/>
    <row r="448" spans="2:5" s="131" customFormat="1">
      <c r="B448" s="113"/>
      <c r="C448" s="113"/>
      <c r="E448" s="113"/>
    </row>
    <row r="449" spans="2:5" s="131" customFormat="1">
      <c r="B449" s="113"/>
      <c r="C449" s="113"/>
      <c r="E449" s="113"/>
    </row>
    <row r="450" spans="2:5" s="131" customFormat="1">
      <c r="B450" s="113"/>
      <c r="C450" s="113"/>
      <c r="E450" s="113"/>
    </row>
    <row r="451" spans="2:5" s="131" customFormat="1">
      <c r="B451" s="113"/>
      <c r="C451" s="113"/>
      <c r="E451" s="113"/>
    </row>
    <row r="452" spans="2:5" s="131" customFormat="1">
      <c r="B452" s="113"/>
      <c r="C452" s="113"/>
      <c r="E452" s="113"/>
    </row>
    <row r="453" spans="2:5" s="131" customFormat="1">
      <c r="B453" s="113"/>
      <c r="C453" s="113"/>
      <c r="E453" s="113"/>
    </row>
    <row r="454" spans="2:5" s="131" customFormat="1">
      <c r="B454" s="113"/>
      <c r="C454" s="113"/>
      <c r="E454" s="113"/>
    </row>
  </sheetData>
  <sheetProtection sheet="1" selectLockedCells="1"/>
  <phoneticPr fontId="0" type="noConversion"/>
  <pageMargins left="0.78740157499999996" right="0.16" top="0.76" bottom="0.7" header="0.4921259845" footer="0.4921259845"/>
  <pageSetup paperSize="9" orientation="portrait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2"/>
  <sheetViews>
    <sheetView showGridLines="0" zoomScaleNormal="100" workbookViewId="0">
      <selection activeCell="B21" sqref="B21"/>
    </sheetView>
  </sheetViews>
  <sheetFormatPr baseColWidth="10" defaultRowHeight="12.75"/>
  <cols>
    <col min="1" max="1" width="21.7109375" style="113" bestFit="1" customWidth="1"/>
    <col min="2" max="2" width="9.28515625" style="113" bestFit="1" customWidth="1"/>
    <col min="3" max="3" width="10.140625" style="113" bestFit="1" customWidth="1"/>
    <col min="4" max="7" width="9.7109375" style="113" customWidth="1"/>
    <col min="8" max="8" width="11.7109375" style="113" customWidth="1"/>
    <col min="9" max="10" width="9.7109375" style="113" customWidth="1"/>
    <col min="11" max="11" width="17.7109375" style="113" customWidth="1"/>
    <col min="12" max="12" width="12.28515625" style="113" bestFit="1" customWidth="1"/>
    <col min="13" max="13" width="14.7109375" style="139" customWidth="1"/>
    <col min="14" max="14" width="10" style="113" customWidth="1"/>
    <col min="15" max="15" width="9.85546875" style="113" customWidth="1"/>
    <col min="16" max="16384" width="11.42578125" style="113"/>
  </cols>
  <sheetData>
    <row r="1" spans="1:14" ht="30">
      <c r="A1" s="358" t="s">
        <v>236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60"/>
    </row>
    <row r="3" spans="1:14">
      <c r="A3" s="134" t="s">
        <v>57</v>
      </c>
      <c r="B3" s="134" t="str">
        <f>IF(Jahresdaten20xx!C3&gt;2002,Jahresdaten20xx!C3,"Angaben 'Jahresdaten' fehlen")</f>
        <v>Angaben 'Jahresdaten' fehlen</v>
      </c>
      <c r="E3" s="135" t="s">
        <v>227</v>
      </c>
      <c r="F3" s="136"/>
      <c r="G3" s="136"/>
      <c r="H3" s="136"/>
      <c r="I3" s="376"/>
      <c r="J3" s="137"/>
      <c r="K3" s="138">
        <f>Jahresdaten20xx!E29</f>
        <v>0</v>
      </c>
      <c r="L3" s="129" t="s">
        <v>4</v>
      </c>
    </row>
    <row r="4" spans="1:14">
      <c r="N4" s="129"/>
    </row>
    <row r="5" spans="1:14" ht="13.5" thickBot="1">
      <c r="D5" s="364" t="s">
        <v>7</v>
      </c>
      <c r="E5" s="365"/>
      <c r="F5" s="365"/>
      <c r="G5" s="365"/>
      <c r="H5" s="366"/>
      <c r="I5" s="364" t="s">
        <v>8</v>
      </c>
      <c r="J5" s="365"/>
      <c r="K5" s="365"/>
      <c r="L5" s="365"/>
      <c r="M5" s="367"/>
    </row>
    <row r="6" spans="1:14">
      <c r="A6" s="141" t="s">
        <v>9</v>
      </c>
      <c r="B6" s="142" t="s">
        <v>10</v>
      </c>
      <c r="C6" s="143" t="s">
        <v>11</v>
      </c>
      <c r="D6" s="144" t="s">
        <v>64</v>
      </c>
      <c r="E6" s="144" t="s">
        <v>83</v>
      </c>
      <c r="F6" s="144" t="s">
        <v>65</v>
      </c>
      <c r="G6" s="144" t="s">
        <v>12</v>
      </c>
      <c r="H6" s="144" t="s">
        <v>67</v>
      </c>
      <c r="I6" s="144" t="s">
        <v>225</v>
      </c>
      <c r="J6" s="361" t="s">
        <v>193</v>
      </c>
      <c r="K6" s="145" t="s">
        <v>13</v>
      </c>
      <c r="L6" s="144" t="s">
        <v>19</v>
      </c>
      <c r="M6" s="146" t="s">
        <v>20</v>
      </c>
    </row>
    <row r="7" spans="1:14">
      <c r="A7" s="147" t="s">
        <v>14</v>
      </c>
      <c r="B7" s="145" t="s">
        <v>82</v>
      </c>
      <c r="C7" s="144" t="s">
        <v>15</v>
      </c>
      <c r="D7" s="144" t="s">
        <v>15</v>
      </c>
      <c r="E7" s="144" t="s">
        <v>15</v>
      </c>
      <c r="F7" s="144" t="s">
        <v>15</v>
      </c>
      <c r="G7" s="144" t="s">
        <v>15</v>
      </c>
      <c r="H7" s="144" t="s">
        <v>68</v>
      </c>
      <c r="I7" s="144" t="s">
        <v>18</v>
      </c>
      <c r="J7" s="362"/>
      <c r="K7" s="145" t="s">
        <v>16</v>
      </c>
      <c r="L7" s="144" t="s">
        <v>212</v>
      </c>
      <c r="M7" s="148" t="s">
        <v>228</v>
      </c>
    </row>
    <row r="8" spans="1:14">
      <c r="A8" s="149"/>
      <c r="B8" s="150"/>
      <c r="C8" s="150"/>
      <c r="D8" s="150"/>
      <c r="E8" s="150"/>
      <c r="F8" s="150"/>
      <c r="G8" s="150"/>
      <c r="H8" s="150" t="s">
        <v>15</v>
      </c>
      <c r="I8" s="150"/>
      <c r="J8" s="363"/>
      <c r="K8" s="151" t="s">
        <v>226</v>
      </c>
      <c r="L8" s="150">
        <v>100</v>
      </c>
      <c r="M8" s="152" t="str">
        <f>B3</f>
        <v>Angaben 'Jahresdaten' fehlen</v>
      </c>
    </row>
    <row r="9" spans="1:14">
      <c r="A9" s="153"/>
      <c r="B9" s="154"/>
      <c r="C9" s="347">
        <f>IF(A9&gt;1,Jahresdaten20xx!$E$23,0)</f>
        <v>0</v>
      </c>
      <c r="D9" s="160"/>
      <c r="E9" s="160"/>
      <c r="F9" s="160"/>
      <c r="G9" s="160"/>
      <c r="H9" s="160"/>
      <c r="I9" s="163">
        <f>C9-(SUM(D9:H9))</f>
        <v>0</v>
      </c>
      <c r="J9" s="348"/>
      <c r="K9" s="164" t="e">
        <f>I9*Jahresdaten20xx!$F$36*J9</f>
        <v>#DIV/0!</v>
      </c>
      <c r="L9" s="165"/>
      <c r="M9" s="164" t="e">
        <f>K9/$L$8*L9</f>
        <v>#DIV/0!</v>
      </c>
    </row>
    <row r="10" spans="1:14">
      <c r="A10" s="153"/>
      <c r="B10" s="154"/>
      <c r="C10" s="347">
        <f>IF(A10&gt;1,Jahresdaten20xx!$E$23,0)</f>
        <v>0</v>
      </c>
      <c r="D10" s="161"/>
      <c r="E10" s="161"/>
      <c r="F10" s="161"/>
      <c r="G10" s="160"/>
      <c r="H10" s="160"/>
      <c r="I10" s="163">
        <f t="shared" ref="I10:I23" si="0">C10-(SUM(D10:H10))</f>
        <v>0</v>
      </c>
      <c r="J10" s="348"/>
      <c r="K10" s="164" t="e">
        <f>I10*Jahresdaten20xx!$F$36*J10</f>
        <v>#DIV/0!</v>
      </c>
      <c r="L10" s="165"/>
      <c r="M10" s="164" t="e">
        <f t="shared" ref="M10:M23" si="1">K10/$L$8*L10</f>
        <v>#DIV/0!</v>
      </c>
    </row>
    <row r="11" spans="1:14">
      <c r="A11" s="153"/>
      <c r="B11" s="154"/>
      <c r="C11" s="347">
        <f>IF(A11&gt;1,Jahresdaten20xx!$E$23,0)</f>
        <v>0</v>
      </c>
      <c r="D11" s="161"/>
      <c r="E11" s="161"/>
      <c r="F11" s="161"/>
      <c r="G11" s="160"/>
      <c r="H11" s="160"/>
      <c r="I11" s="163">
        <f t="shared" si="0"/>
        <v>0</v>
      </c>
      <c r="J11" s="348"/>
      <c r="K11" s="164" t="e">
        <f>I11*Jahresdaten20xx!$F$36*J11</f>
        <v>#DIV/0!</v>
      </c>
      <c r="L11" s="165"/>
      <c r="M11" s="164" t="e">
        <f t="shared" si="1"/>
        <v>#DIV/0!</v>
      </c>
    </row>
    <row r="12" spans="1:14">
      <c r="A12" s="153"/>
      <c r="B12" s="154"/>
      <c r="C12" s="347">
        <f>IF(A12&gt;1,Jahresdaten20xx!$E$23,0)</f>
        <v>0</v>
      </c>
      <c r="D12" s="161"/>
      <c r="E12" s="161"/>
      <c r="F12" s="161"/>
      <c r="G12" s="160"/>
      <c r="H12" s="160"/>
      <c r="I12" s="163">
        <f t="shared" si="0"/>
        <v>0</v>
      </c>
      <c r="J12" s="348"/>
      <c r="K12" s="164" t="e">
        <f>I12*Jahresdaten20xx!$F$36*J12</f>
        <v>#DIV/0!</v>
      </c>
      <c r="L12" s="165"/>
      <c r="M12" s="164" t="e">
        <f t="shared" si="1"/>
        <v>#DIV/0!</v>
      </c>
    </row>
    <row r="13" spans="1:14">
      <c r="A13" s="153"/>
      <c r="B13" s="154"/>
      <c r="C13" s="347">
        <f>IF(A13&gt;1,Jahresdaten20xx!$E$23,0)</f>
        <v>0</v>
      </c>
      <c r="D13" s="161"/>
      <c r="E13" s="161"/>
      <c r="F13" s="161"/>
      <c r="G13" s="161"/>
      <c r="H13" s="160"/>
      <c r="I13" s="163">
        <f>C13-(SUM(D13:H13))</f>
        <v>0</v>
      </c>
      <c r="J13" s="348"/>
      <c r="K13" s="164" t="e">
        <f>I13*Jahresdaten20xx!$F$36*J13</f>
        <v>#DIV/0!</v>
      </c>
      <c r="L13" s="165"/>
      <c r="M13" s="164" t="e">
        <f t="shared" si="1"/>
        <v>#DIV/0!</v>
      </c>
    </row>
    <row r="14" spans="1:14">
      <c r="A14" s="153"/>
      <c r="B14" s="154"/>
      <c r="C14" s="347">
        <f>IF(A14&gt;1,Jahresdaten20xx!$E$23,0)</f>
        <v>0</v>
      </c>
      <c r="D14" s="161"/>
      <c r="E14" s="161"/>
      <c r="F14" s="161"/>
      <c r="G14" s="161"/>
      <c r="H14" s="160"/>
      <c r="I14" s="163">
        <f>C14-(SUM(D14:H14))</f>
        <v>0</v>
      </c>
      <c r="J14" s="348"/>
      <c r="K14" s="164" t="e">
        <f>I14*Jahresdaten20xx!$F$36*J14</f>
        <v>#DIV/0!</v>
      </c>
      <c r="L14" s="165"/>
      <c r="M14" s="164" t="e">
        <f t="shared" si="1"/>
        <v>#DIV/0!</v>
      </c>
    </row>
    <row r="15" spans="1:14">
      <c r="A15" s="153"/>
      <c r="B15" s="154"/>
      <c r="C15" s="347">
        <f>IF(A15&gt;1,Jahresdaten20xx!$E$23,0)</f>
        <v>0</v>
      </c>
      <c r="D15" s="161"/>
      <c r="E15" s="161"/>
      <c r="F15" s="161"/>
      <c r="G15" s="161"/>
      <c r="H15" s="160"/>
      <c r="I15" s="163">
        <f t="shared" si="0"/>
        <v>0</v>
      </c>
      <c r="J15" s="348"/>
      <c r="K15" s="164" t="e">
        <f>I15*Jahresdaten20xx!$F$36*J15</f>
        <v>#DIV/0!</v>
      </c>
      <c r="L15" s="165"/>
      <c r="M15" s="164" t="e">
        <f t="shared" si="1"/>
        <v>#DIV/0!</v>
      </c>
    </row>
    <row r="16" spans="1:14">
      <c r="A16" s="153"/>
      <c r="B16" s="154"/>
      <c r="C16" s="347">
        <f>IF(A16&gt;1,Jahresdaten20xx!$E$23,0)</f>
        <v>0</v>
      </c>
      <c r="D16" s="161"/>
      <c r="E16" s="161"/>
      <c r="F16" s="161"/>
      <c r="G16" s="161"/>
      <c r="H16" s="160"/>
      <c r="I16" s="163">
        <f t="shared" si="0"/>
        <v>0</v>
      </c>
      <c r="J16" s="348"/>
      <c r="K16" s="164" t="e">
        <f>I16*Jahresdaten20xx!$F$36*J16</f>
        <v>#DIV/0!</v>
      </c>
      <c r="L16" s="165"/>
      <c r="M16" s="164" t="e">
        <f t="shared" si="1"/>
        <v>#DIV/0!</v>
      </c>
    </row>
    <row r="17" spans="1:13">
      <c r="A17" s="153"/>
      <c r="B17" s="154"/>
      <c r="C17" s="347">
        <f>IF(A17&gt;1,Jahresdaten20xx!$E$23,0)</f>
        <v>0</v>
      </c>
      <c r="D17" s="161"/>
      <c r="E17" s="161"/>
      <c r="F17" s="161"/>
      <c r="G17" s="161"/>
      <c r="H17" s="160"/>
      <c r="I17" s="163">
        <f t="shared" si="0"/>
        <v>0</v>
      </c>
      <c r="J17" s="348"/>
      <c r="K17" s="164" t="e">
        <f>I17*Jahresdaten20xx!$F$36*J17</f>
        <v>#DIV/0!</v>
      </c>
      <c r="L17" s="165"/>
      <c r="M17" s="164" t="e">
        <f t="shared" si="1"/>
        <v>#DIV/0!</v>
      </c>
    </row>
    <row r="18" spans="1:13">
      <c r="A18" s="153"/>
      <c r="B18" s="154"/>
      <c r="C18" s="347">
        <f>IF(A18&gt;1,Jahresdaten20xx!$E$23,0)</f>
        <v>0</v>
      </c>
      <c r="D18" s="161"/>
      <c r="E18" s="161"/>
      <c r="F18" s="161"/>
      <c r="G18" s="161"/>
      <c r="H18" s="160"/>
      <c r="I18" s="163">
        <f t="shared" si="0"/>
        <v>0</v>
      </c>
      <c r="J18" s="348"/>
      <c r="K18" s="164" t="e">
        <f>I18*Jahresdaten20xx!$F$36*J18</f>
        <v>#DIV/0!</v>
      </c>
      <c r="L18" s="165"/>
      <c r="M18" s="164" t="e">
        <f t="shared" si="1"/>
        <v>#DIV/0!</v>
      </c>
    </row>
    <row r="19" spans="1:13">
      <c r="A19" s="153"/>
      <c r="B19" s="154"/>
      <c r="C19" s="347">
        <f>IF(A19&gt;1,Jahresdaten20xx!$E$23,0)</f>
        <v>0</v>
      </c>
      <c r="D19" s="161"/>
      <c r="E19" s="161"/>
      <c r="F19" s="161"/>
      <c r="G19" s="161"/>
      <c r="H19" s="160"/>
      <c r="I19" s="163">
        <f t="shared" si="0"/>
        <v>0</v>
      </c>
      <c r="J19" s="348"/>
      <c r="K19" s="164" t="e">
        <f>I19*Jahresdaten20xx!$F$36*J19</f>
        <v>#DIV/0!</v>
      </c>
      <c r="L19" s="165"/>
      <c r="M19" s="164" t="e">
        <f t="shared" si="1"/>
        <v>#DIV/0!</v>
      </c>
    </row>
    <row r="20" spans="1:13">
      <c r="A20" s="153"/>
      <c r="B20" s="154"/>
      <c r="C20" s="347">
        <f>IF(A20&gt;1,Jahresdaten20xx!$E$23,0)</f>
        <v>0</v>
      </c>
      <c r="D20" s="161"/>
      <c r="E20" s="161"/>
      <c r="F20" s="161"/>
      <c r="G20" s="161"/>
      <c r="H20" s="160"/>
      <c r="I20" s="163">
        <f t="shared" si="0"/>
        <v>0</v>
      </c>
      <c r="J20" s="348"/>
      <c r="K20" s="164" t="e">
        <f>I20*Jahresdaten20xx!$F$36*J20</f>
        <v>#DIV/0!</v>
      </c>
      <c r="L20" s="165"/>
      <c r="M20" s="164" t="e">
        <f t="shared" si="1"/>
        <v>#DIV/0!</v>
      </c>
    </row>
    <row r="21" spans="1:13">
      <c r="A21" s="153"/>
      <c r="B21" s="154"/>
      <c r="C21" s="347">
        <f>IF(A21&gt;1,Jahresdaten20xx!$E$23,0)</f>
        <v>0</v>
      </c>
      <c r="D21" s="161"/>
      <c r="E21" s="161"/>
      <c r="F21" s="161"/>
      <c r="G21" s="161"/>
      <c r="H21" s="160"/>
      <c r="I21" s="163">
        <f t="shared" si="0"/>
        <v>0</v>
      </c>
      <c r="J21" s="348"/>
      <c r="K21" s="164" t="e">
        <f>I21*Jahresdaten20xx!$F$36*J21</f>
        <v>#DIV/0!</v>
      </c>
      <c r="L21" s="165"/>
      <c r="M21" s="164" t="e">
        <f t="shared" si="1"/>
        <v>#DIV/0!</v>
      </c>
    </row>
    <row r="22" spans="1:13">
      <c r="A22" s="153"/>
      <c r="B22" s="154"/>
      <c r="C22" s="347">
        <f>IF(A22&gt;1,Jahresdaten20xx!$E$23,0)</f>
        <v>0</v>
      </c>
      <c r="D22" s="161"/>
      <c r="E22" s="161"/>
      <c r="F22" s="161"/>
      <c r="G22" s="161"/>
      <c r="H22" s="160"/>
      <c r="I22" s="163">
        <f t="shared" si="0"/>
        <v>0</v>
      </c>
      <c r="J22" s="348"/>
      <c r="K22" s="164" t="e">
        <f>I22*Jahresdaten20xx!$F$36*J22</f>
        <v>#DIV/0!</v>
      </c>
      <c r="L22" s="165"/>
      <c r="M22" s="164" t="e">
        <f t="shared" si="1"/>
        <v>#DIV/0!</v>
      </c>
    </row>
    <row r="23" spans="1:13" ht="13.5" thickBot="1">
      <c r="A23" s="153"/>
      <c r="B23" s="154"/>
      <c r="C23" s="347">
        <f>IF(A23&gt;1,Jahresdaten20xx!$E$23,0)</f>
        <v>0</v>
      </c>
      <c r="D23" s="161"/>
      <c r="E23" s="161"/>
      <c r="F23" s="161"/>
      <c r="G23" s="161"/>
      <c r="H23" s="160"/>
      <c r="I23" s="163">
        <f t="shared" si="0"/>
        <v>0</v>
      </c>
      <c r="J23" s="348"/>
      <c r="K23" s="164" t="e">
        <f>I23*Jahresdaten20xx!$F$36*J23</f>
        <v>#DIV/0!</v>
      </c>
      <c r="L23" s="165"/>
      <c r="M23" s="169" t="e">
        <f t="shared" si="1"/>
        <v>#DIV/0!</v>
      </c>
    </row>
    <row r="24" spans="1:13" ht="20.100000000000001" customHeight="1" thickTop="1" thickBot="1">
      <c r="A24" s="155" t="s">
        <v>17</v>
      </c>
      <c r="B24" s="156"/>
      <c r="C24" s="157">
        <f t="shared" ref="C24:H24" si="2">SUM(C9:C23)</f>
        <v>0</v>
      </c>
      <c r="D24" s="162">
        <f t="shared" si="2"/>
        <v>0</v>
      </c>
      <c r="E24" s="162">
        <f t="shared" si="2"/>
        <v>0</v>
      </c>
      <c r="F24" s="162">
        <f t="shared" si="2"/>
        <v>0</v>
      </c>
      <c r="G24" s="162">
        <f t="shared" si="2"/>
        <v>0</v>
      </c>
      <c r="H24" s="162">
        <f t="shared" si="2"/>
        <v>0</v>
      </c>
      <c r="I24" s="162">
        <f>C24-(SUM(D24:G24))</f>
        <v>0</v>
      </c>
      <c r="J24" s="162"/>
      <c r="K24" s="166" t="e">
        <f>SUM(K9:K23)</f>
        <v>#DIV/0!</v>
      </c>
      <c r="L24" s="167"/>
      <c r="M24" s="168" t="e">
        <f>SUM(M9:M23)</f>
        <v>#DIV/0!</v>
      </c>
    </row>
    <row r="25" spans="1:13" ht="13.5" thickTop="1"/>
    <row r="26" spans="1:13">
      <c r="A26" s="111" t="s">
        <v>21</v>
      </c>
      <c r="B26" s="158" t="s">
        <v>22</v>
      </c>
      <c r="C26" s="158" t="s">
        <v>31</v>
      </c>
    </row>
    <row r="27" spans="1:13">
      <c r="A27" s="149" t="s">
        <v>244</v>
      </c>
      <c r="B27" s="151" t="s">
        <v>247</v>
      </c>
      <c r="C27" s="151"/>
    </row>
    <row r="28" spans="1:13">
      <c r="A28" s="149" t="s">
        <v>96</v>
      </c>
      <c r="B28" s="151" t="s">
        <v>98</v>
      </c>
      <c r="C28" s="151"/>
    </row>
    <row r="29" spans="1:13">
      <c r="A29" s="149" t="s">
        <v>97</v>
      </c>
      <c r="B29" s="151" t="s">
        <v>99</v>
      </c>
      <c r="C29" s="151"/>
      <c r="E29" s="113" t="s">
        <v>66</v>
      </c>
    </row>
    <row r="30" spans="1:13">
      <c r="A30" s="149" t="s">
        <v>100</v>
      </c>
      <c r="B30" s="151" t="s">
        <v>105</v>
      </c>
      <c r="C30" s="151"/>
    </row>
    <row r="31" spans="1:13">
      <c r="A31" s="111" t="s">
        <v>101</v>
      </c>
      <c r="B31" s="158" t="s">
        <v>104</v>
      </c>
      <c r="C31" s="158"/>
    </row>
    <row r="32" spans="1:13">
      <c r="A32" s="111" t="s">
        <v>102</v>
      </c>
      <c r="B32" s="158" t="s">
        <v>103</v>
      </c>
      <c r="C32" s="158"/>
    </row>
    <row r="33" spans="1:5">
      <c r="A33" s="111" t="s">
        <v>23</v>
      </c>
      <c r="B33" s="158" t="s">
        <v>60</v>
      </c>
      <c r="C33" s="159">
        <v>10</v>
      </c>
    </row>
    <row r="34" spans="1:5">
      <c r="A34" s="111" t="s">
        <v>24</v>
      </c>
      <c r="B34" s="158" t="s">
        <v>61</v>
      </c>
      <c r="C34" s="159">
        <v>25</v>
      </c>
    </row>
    <row r="35" spans="1:5">
      <c r="A35" s="111" t="s">
        <v>25</v>
      </c>
      <c r="B35" s="158" t="s">
        <v>62</v>
      </c>
      <c r="C35" s="159">
        <v>50</v>
      </c>
      <c r="E35" s="113" t="s">
        <v>106</v>
      </c>
    </row>
    <row r="36" spans="1:5">
      <c r="A36" s="111" t="s">
        <v>26</v>
      </c>
      <c r="B36" s="158" t="s">
        <v>63</v>
      </c>
      <c r="C36" s="159">
        <v>70</v>
      </c>
    </row>
    <row r="37" spans="1:5" ht="9.75" customHeight="1"/>
    <row r="38" spans="1:5" ht="20.100000000000001" customHeight="1"/>
    <row r="39" spans="1:5" ht="20.100000000000001" customHeight="1"/>
    <row r="40" spans="1:5" ht="20.100000000000001" customHeight="1"/>
    <row r="41" spans="1:5" ht="20.100000000000001" customHeight="1"/>
    <row r="42" spans="1:5" ht="20.100000000000001" customHeight="1"/>
  </sheetData>
  <sheetProtection sheet="1" selectLockedCells="1"/>
  <mergeCells count="4">
    <mergeCell ref="A1:M1"/>
    <mergeCell ref="J6:J8"/>
    <mergeCell ref="D5:H5"/>
    <mergeCell ref="I5:M5"/>
  </mergeCells>
  <phoneticPr fontId="0" type="noConversion"/>
  <pageMargins left="0.53" right="0.16" top="0.76" bottom="0.7" header="0.4921259845" footer="0.4921259845"/>
  <pageSetup paperSize="9" scale="91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3"/>
  <sheetViews>
    <sheetView showGridLines="0" zoomScaleNormal="100" workbookViewId="0">
      <selection activeCell="G4" sqref="G4"/>
    </sheetView>
  </sheetViews>
  <sheetFormatPr baseColWidth="10" defaultRowHeight="12.75"/>
  <cols>
    <col min="1" max="1" width="20.7109375" style="113" customWidth="1"/>
    <col min="2" max="2" width="9.85546875" style="113" customWidth="1"/>
    <col min="3" max="3" width="10.7109375" style="113" customWidth="1"/>
    <col min="4" max="4" width="13.28515625" style="113" customWidth="1"/>
    <col min="5" max="5" width="10.7109375" style="113" customWidth="1"/>
    <col min="6" max="6" width="11.7109375" style="113" customWidth="1"/>
    <col min="7" max="7" width="8.7109375" style="113" customWidth="1"/>
    <col min="8" max="8" width="15.5703125" style="113" bestFit="1" customWidth="1"/>
    <col min="9" max="9" width="9.42578125" style="113" customWidth="1"/>
    <col min="10" max="11" width="15.42578125" style="113" customWidth="1"/>
    <col min="12" max="16384" width="11.42578125" style="113"/>
  </cols>
  <sheetData>
    <row r="1" spans="1:10" ht="30">
      <c r="A1" s="368" t="s">
        <v>237</v>
      </c>
      <c r="B1" s="369"/>
      <c r="C1" s="369"/>
      <c r="D1" s="369"/>
      <c r="E1" s="369"/>
      <c r="F1" s="369"/>
      <c r="G1" s="369"/>
      <c r="H1" s="369"/>
      <c r="I1" s="369"/>
      <c r="J1" s="370"/>
    </row>
    <row r="3" spans="1:10">
      <c r="A3" s="134" t="s">
        <v>32</v>
      </c>
      <c r="B3" s="170" t="str">
        <f>IF(Jahresdaten20xx!C3&gt;2002,Jahresdaten20xx!C3,"Angaben 'Jahresdaten' fehlen")</f>
        <v>Angaben 'Jahresdaten' fehlen</v>
      </c>
      <c r="C3" s="129"/>
      <c r="E3" s="129"/>
      <c r="F3" s="129"/>
      <c r="G3" s="171"/>
    </row>
    <row r="4" spans="1:10">
      <c r="A4" s="113" t="s">
        <v>4</v>
      </c>
      <c r="G4" s="357">
        <v>0.15</v>
      </c>
    </row>
    <row r="5" spans="1:10">
      <c r="C5" s="172" t="s">
        <v>33</v>
      </c>
      <c r="D5" s="172" t="s">
        <v>34</v>
      </c>
      <c r="E5" s="172" t="s">
        <v>35</v>
      </c>
      <c r="F5" s="172" t="s">
        <v>36</v>
      </c>
      <c r="G5" s="172" t="s">
        <v>37</v>
      </c>
      <c r="H5" s="173" t="s">
        <v>38</v>
      </c>
      <c r="I5" s="174"/>
      <c r="J5" s="172"/>
    </row>
    <row r="6" spans="1:10">
      <c r="A6" s="141" t="s">
        <v>9</v>
      </c>
      <c r="B6" s="142" t="s">
        <v>10</v>
      </c>
      <c r="C6" s="142" t="s">
        <v>39</v>
      </c>
      <c r="D6" s="142" t="s">
        <v>230</v>
      </c>
      <c r="E6" s="142" t="s">
        <v>78</v>
      </c>
      <c r="F6" s="142" t="s">
        <v>79</v>
      </c>
      <c r="G6" s="142" t="s">
        <v>76</v>
      </c>
      <c r="H6" s="175" t="s">
        <v>40</v>
      </c>
      <c r="I6" s="142" t="s">
        <v>41</v>
      </c>
      <c r="J6" s="122" t="s">
        <v>40</v>
      </c>
    </row>
    <row r="7" spans="1:10">
      <c r="A7" s="147" t="s">
        <v>14</v>
      </c>
      <c r="B7" s="145"/>
      <c r="C7" s="145"/>
      <c r="D7" s="145" t="s">
        <v>229</v>
      </c>
      <c r="E7" s="145"/>
      <c r="F7" s="145" t="s">
        <v>80</v>
      </c>
      <c r="G7" s="145" t="s">
        <v>77</v>
      </c>
      <c r="H7" s="176" t="s">
        <v>42</v>
      </c>
      <c r="I7" s="145" t="s">
        <v>43</v>
      </c>
      <c r="J7" s="124" t="s">
        <v>43</v>
      </c>
    </row>
    <row r="8" spans="1:10">
      <c r="A8" s="149"/>
      <c r="B8" s="151"/>
      <c r="C8" s="151" t="s">
        <v>15</v>
      </c>
      <c r="D8" s="151" t="s">
        <v>15</v>
      </c>
      <c r="E8" s="151" t="s">
        <v>15</v>
      </c>
      <c r="F8" s="151" t="s">
        <v>15</v>
      </c>
      <c r="G8" s="151" t="s">
        <v>15</v>
      </c>
      <c r="H8" s="177"/>
      <c r="I8" s="151" t="s">
        <v>44</v>
      </c>
      <c r="J8" s="123" t="s">
        <v>231</v>
      </c>
    </row>
    <row r="9" spans="1:10">
      <c r="A9" s="153">
        <f>'Stundenleistung-Werkstatt'!A9</f>
        <v>0</v>
      </c>
      <c r="B9" s="154">
        <f>'Stundenleistung-Werkstatt'!B9</f>
        <v>0</v>
      </c>
      <c r="C9" s="182"/>
      <c r="D9" s="182"/>
      <c r="E9" s="182"/>
      <c r="F9" s="182"/>
      <c r="G9" s="349">
        <f>SUM(C9:E9)*$G$4</f>
        <v>0</v>
      </c>
      <c r="H9" s="349">
        <f>SUM(C9:G9)</f>
        <v>0</v>
      </c>
      <c r="I9" s="375">
        <f>'Stundenleistung-Werkstatt'!J9</f>
        <v>0</v>
      </c>
      <c r="J9" s="350">
        <f>H9*I9</f>
        <v>0</v>
      </c>
    </row>
    <row r="10" spans="1:10">
      <c r="A10" s="153">
        <f>'Stundenleistung-Werkstatt'!A10</f>
        <v>0</v>
      </c>
      <c r="B10" s="154">
        <f>'Stundenleistung-Werkstatt'!B10</f>
        <v>0</v>
      </c>
      <c r="C10" s="182"/>
      <c r="D10" s="182"/>
      <c r="E10" s="182"/>
      <c r="F10" s="182"/>
      <c r="G10" s="349">
        <f t="shared" ref="G10:G23" si="0">SUM(C10:E10)*$G$4</f>
        <v>0</v>
      </c>
      <c r="H10" s="349">
        <f t="shared" ref="H10:H23" si="1">SUM(C10:G10)</f>
        <v>0</v>
      </c>
      <c r="I10" s="375">
        <f>'Stundenleistung-Werkstatt'!J10</f>
        <v>0</v>
      </c>
      <c r="J10" s="350">
        <f t="shared" ref="J10:J23" si="2">H10*I10</f>
        <v>0</v>
      </c>
    </row>
    <row r="11" spans="1:10">
      <c r="A11" s="153">
        <f>'Stundenleistung-Werkstatt'!A11</f>
        <v>0</v>
      </c>
      <c r="B11" s="154">
        <f>'Stundenleistung-Werkstatt'!B11</f>
        <v>0</v>
      </c>
      <c r="C11" s="182"/>
      <c r="D11" s="182"/>
      <c r="E11" s="182"/>
      <c r="F11" s="182"/>
      <c r="G11" s="349">
        <f t="shared" si="0"/>
        <v>0</v>
      </c>
      <c r="H11" s="349">
        <f t="shared" si="1"/>
        <v>0</v>
      </c>
      <c r="I11" s="375">
        <f>'Stundenleistung-Werkstatt'!J11</f>
        <v>0</v>
      </c>
      <c r="J11" s="350">
        <f t="shared" si="2"/>
        <v>0</v>
      </c>
    </row>
    <row r="12" spans="1:10">
      <c r="A12" s="153">
        <f>'Stundenleistung-Werkstatt'!A12</f>
        <v>0</v>
      </c>
      <c r="B12" s="154">
        <f>'Stundenleistung-Werkstatt'!B12</f>
        <v>0</v>
      </c>
      <c r="C12" s="182"/>
      <c r="D12" s="182"/>
      <c r="E12" s="182"/>
      <c r="F12" s="182"/>
      <c r="G12" s="349">
        <f t="shared" si="0"/>
        <v>0</v>
      </c>
      <c r="H12" s="349">
        <f t="shared" si="1"/>
        <v>0</v>
      </c>
      <c r="I12" s="375">
        <f>'Stundenleistung-Werkstatt'!J12</f>
        <v>0</v>
      </c>
      <c r="J12" s="350">
        <f t="shared" si="2"/>
        <v>0</v>
      </c>
    </row>
    <row r="13" spans="1:10">
      <c r="A13" s="153">
        <f>'Stundenleistung-Werkstatt'!A13</f>
        <v>0</v>
      </c>
      <c r="B13" s="154">
        <f>'Stundenleistung-Werkstatt'!B13</f>
        <v>0</v>
      </c>
      <c r="C13" s="182"/>
      <c r="D13" s="182"/>
      <c r="E13" s="182"/>
      <c r="F13" s="182"/>
      <c r="G13" s="349">
        <f t="shared" si="0"/>
        <v>0</v>
      </c>
      <c r="H13" s="349">
        <f t="shared" si="1"/>
        <v>0</v>
      </c>
      <c r="I13" s="375">
        <f>'Stundenleistung-Werkstatt'!J13</f>
        <v>0</v>
      </c>
      <c r="J13" s="350">
        <f t="shared" si="2"/>
        <v>0</v>
      </c>
    </row>
    <row r="14" spans="1:10">
      <c r="A14" s="153">
        <f>'Stundenleistung-Werkstatt'!A14</f>
        <v>0</v>
      </c>
      <c r="B14" s="154">
        <f>'Stundenleistung-Werkstatt'!B14</f>
        <v>0</v>
      </c>
      <c r="C14" s="182"/>
      <c r="D14" s="182"/>
      <c r="E14" s="182"/>
      <c r="F14" s="182"/>
      <c r="G14" s="349">
        <f t="shared" si="0"/>
        <v>0</v>
      </c>
      <c r="H14" s="349">
        <f t="shared" si="1"/>
        <v>0</v>
      </c>
      <c r="I14" s="375">
        <f>'Stundenleistung-Werkstatt'!J14</f>
        <v>0</v>
      </c>
      <c r="J14" s="350">
        <f t="shared" si="2"/>
        <v>0</v>
      </c>
    </row>
    <row r="15" spans="1:10">
      <c r="A15" s="153">
        <f>'Stundenleistung-Werkstatt'!A15</f>
        <v>0</v>
      </c>
      <c r="B15" s="154">
        <f>'Stundenleistung-Werkstatt'!B15</f>
        <v>0</v>
      </c>
      <c r="C15" s="182"/>
      <c r="D15" s="182"/>
      <c r="E15" s="182"/>
      <c r="F15" s="182"/>
      <c r="G15" s="349">
        <f t="shared" si="0"/>
        <v>0</v>
      </c>
      <c r="H15" s="349">
        <f t="shared" si="1"/>
        <v>0</v>
      </c>
      <c r="I15" s="375">
        <f>'Stundenleistung-Werkstatt'!J15</f>
        <v>0</v>
      </c>
      <c r="J15" s="350">
        <f t="shared" si="2"/>
        <v>0</v>
      </c>
    </row>
    <row r="16" spans="1:10">
      <c r="A16" s="153">
        <f>'Stundenleistung-Werkstatt'!A16</f>
        <v>0</v>
      </c>
      <c r="B16" s="154">
        <f>'Stundenleistung-Werkstatt'!B16</f>
        <v>0</v>
      </c>
      <c r="C16" s="182"/>
      <c r="D16" s="182"/>
      <c r="E16" s="182"/>
      <c r="F16" s="182"/>
      <c r="G16" s="349">
        <f t="shared" si="0"/>
        <v>0</v>
      </c>
      <c r="H16" s="349">
        <f>SUM(C16:G16)</f>
        <v>0</v>
      </c>
      <c r="I16" s="375">
        <f>'Stundenleistung-Werkstatt'!J16</f>
        <v>0</v>
      </c>
      <c r="J16" s="350">
        <f t="shared" si="2"/>
        <v>0</v>
      </c>
    </row>
    <row r="17" spans="1:10">
      <c r="A17" s="153">
        <f>'Stundenleistung-Werkstatt'!A17</f>
        <v>0</v>
      </c>
      <c r="B17" s="154">
        <f>'Stundenleistung-Werkstatt'!B17</f>
        <v>0</v>
      </c>
      <c r="C17" s="182"/>
      <c r="D17" s="182"/>
      <c r="E17" s="182"/>
      <c r="F17" s="182"/>
      <c r="G17" s="349">
        <f t="shared" si="0"/>
        <v>0</v>
      </c>
      <c r="H17" s="349">
        <f>SUM(C17:G17)</f>
        <v>0</v>
      </c>
      <c r="I17" s="375">
        <f>'Stundenleistung-Werkstatt'!J17</f>
        <v>0</v>
      </c>
      <c r="J17" s="350">
        <f t="shared" si="2"/>
        <v>0</v>
      </c>
    </row>
    <row r="18" spans="1:10">
      <c r="A18" s="153">
        <f>'Stundenleistung-Werkstatt'!A18</f>
        <v>0</v>
      </c>
      <c r="B18" s="154">
        <f>'Stundenleistung-Werkstatt'!B18</f>
        <v>0</v>
      </c>
      <c r="C18" s="182"/>
      <c r="D18" s="182"/>
      <c r="E18" s="182"/>
      <c r="F18" s="182"/>
      <c r="G18" s="349">
        <f>SUM(C18:E18)*$G$4</f>
        <v>0</v>
      </c>
      <c r="H18" s="349">
        <f t="shared" si="1"/>
        <v>0</v>
      </c>
      <c r="I18" s="375">
        <f>'Stundenleistung-Werkstatt'!J18</f>
        <v>0</v>
      </c>
      <c r="J18" s="350">
        <f t="shared" si="2"/>
        <v>0</v>
      </c>
    </row>
    <row r="19" spans="1:10">
      <c r="A19" s="153">
        <f>'Stundenleistung-Werkstatt'!A19</f>
        <v>0</v>
      </c>
      <c r="B19" s="154">
        <f>'Stundenleistung-Werkstatt'!B19</f>
        <v>0</v>
      </c>
      <c r="C19" s="182"/>
      <c r="D19" s="182"/>
      <c r="E19" s="182"/>
      <c r="F19" s="182"/>
      <c r="G19" s="349">
        <f t="shared" si="0"/>
        <v>0</v>
      </c>
      <c r="H19" s="349">
        <f t="shared" si="1"/>
        <v>0</v>
      </c>
      <c r="I19" s="375">
        <f>'Stundenleistung-Werkstatt'!J19</f>
        <v>0</v>
      </c>
      <c r="J19" s="350">
        <f t="shared" si="2"/>
        <v>0</v>
      </c>
    </row>
    <row r="20" spans="1:10">
      <c r="A20" s="153">
        <f>'Stundenleistung-Werkstatt'!A20</f>
        <v>0</v>
      </c>
      <c r="B20" s="154">
        <f>'Stundenleistung-Werkstatt'!B20</f>
        <v>0</v>
      </c>
      <c r="C20" s="182"/>
      <c r="D20" s="182"/>
      <c r="E20" s="182"/>
      <c r="F20" s="182"/>
      <c r="G20" s="349">
        <f t="shared" si="0"/>
        <v>0</v>
      </c>
      <c r="H20" s="349">
        <f t="shared" si="1"/>
        <v>0</v>
      </c>
      <c r="I20" s="375">
        <f>'Stundenleistung-Werkstatt'!J20</f>
        <v>0</v>
      </c>
      <c r="J20" s="350">
        <f t="shared" si="2"/>
        <v>0</v>
      </c>
    </row>
    <row r="21" spans="1:10">
      <c r="A21" s="153">
        <f>'Stundenleistung-Werkstatt'!A21</f>
        <v>0</v>
      </c>
      <c r="B21" s="154">
        <f>'Stundenleistung-Werkstatt'!B21</f>
        <v>0</v>
      </c>
      <c r="C21" s="182"/>
      <c r="D21" s="182"/>
      <c r="E21" s="182"/>
      <c r="F21" s="182"/>
      <c r="G21" s="349">
        <f t="shared" si="0"/>
        <v>0</v>
      </c>
      <c r="H21" s="349">
        <f t="shared" si="1"/>
        <v>0</v>
      </c>
      <c r="I21" s="375">
        <f>'Stundenleistung-Werkstatt'!J21</f>
        <v>0</v>
      </c>
      <c r="J21" s="350">
        <f t="shared" si="2"/>
        <v>0</v>
      </c>
    </row>
    <row r="22" spans="1:10">
      <c r="A22" s="153">
        <f>'Stundenleistung-Werkstatt'!A22</f>
        <v>0</v>
      </c>
      <c r="B22" s="154">
        <f>'Stundenleistung-Werkstatt'!B22</f>
        <v>0</v>
      </c>
      <c r="C22" s="182"/>
      <c r="D22" s="182"/>
      <c r="E22" s="182"/>
      <c r="F22" s="182"/>
      <c r="G22" s="349">
        <f t="shared" si="0"/>
        <v>0</v>
      </c>
      <c r="H22" s="349">
        <f t="shared" si="1"/>
        <v>0</v>
      </c>
      <c r="I22" s="375">
        <f>'Stundenleistung-Werkstatt'!J22</f>
        <v>0</v>
      </c>
      <c r="J22" s="350">
        <f t="shared" si="2"/>
        <v>0</v>
      </c>
    </row>
    <row r="23" spans="1:10" ht="13.5" thickBot="1">
      <c r="A23" s="153">
        <f>'Stundenleistung-Werkstatt'!A23</f>
        <v>0</v>
      </c>
      <c r="B23" s="154">
        <f>'Stundenleistung-Werkstatt'!B23</f>
        <v>0</v>
      </c>
      <c r="C23" s="182"/>
      <c r="D23" s="182"/>
      <c r="E23" s="182"/>
      <c r="F23" s="182"/>
      <c r="G23" s="349">
        <f t="shared" si="0"/>
        <v>0</v>
      </c>
      <c r="H23" s="349">
        <f t="shared" si="1"/>
        <v>0</v>
      </c>
      <c r="I23" s="375">
        <f>'Stundenleistung-Werkstatt'!J23</f>
        <v>0</v>
      </c>
      <c r="J23" s="350">
        <f t="shared" si="2"/>
        <v>0</v>
      </c>
    </row>
    <row r="24" spans="1:10" ht="15.95" customHeight="1" thickTop="1" thickBot="1">
      <c r="A24" s="155" t="s">
        <v>17</v>
      </c>
      <c r="B24" s="178"/>
      <c r="C24" s="183">
        <f t="shared" ref="C24:H24" si="3">SUM(C9:C23)</f>
        <v>0</v>
      </c>
      <c r="D24" s="183">
        <f t="shared" si="3"/>
        <v>0</v>
      </c>
      <c r="E24" s="183">
        <f t="shared" si="3"/>
        <v>0</v>
      </c>
      <c r="F24" s="183">
        <f t="shared" si="3"/>
        <v>0</v>
      </c>
      <c r="G24" s="183">
        <f t="shared" si="3"/>
        <v>0</v>
      </c>
      <c r="H24" s="183">
        <f t="shared" si="3"/>
        <v>0</v>
      </c>
      <c r="I24" s="184"/>
      <c r="J24" s="183">
        <f>SUM(J9:J23)</f>
        <v>0</v>
      </c>
    </row>
    <row r="25" spans="1:10" ht="13.5" thickTop="1"/>
    <row r="26" spans="1:10">
      <c r="A26" s="179" t="s">
        <v>21</v>
      </c>
      <c r="B26" s="180" t="s">
        <v>22</v>
      </c>
      <c r="D26" s="181" t="s">
        <v>21</v>
      </c>
      <c r="E26" s="140"/>
      <c r="F26" s="180" t="s">
        <v>22</v>
      </c>
      <c r="H26" s="343">
        <f>SUM(H9:H15)</f>
        <v>0</v>
      </c>
      <c r="I26" s="113">
        <f>H26/2066.4/6</f>
        <v>0</v>
      </c>
    </row>
    <row r="27" spans="1:10">
      <c r="A27" s="149" t="s">
        <v>244</v>
      </c>
      <c r="B27" s="151" t="s">
        <v>247</v>
      </c>
      <c r="D27" s="135" t="s">
        <v>23</v>
      </c>
      <c r="E27" s="140"/>
      <c r="F27" s="158" t="s">
        <v>27</v>
      </c>
      <c r="H27" s="343">
        <f>SUM(C9:C14)</f>
        <v>0</v>
      </c>
      <c r="I27" s="113">
        <f>H27/1837/6</f>
        <v>0</v>
      </c>
    </row>
    <row r="28" spans="1:10">
      <c r="A28" s="149" t="s">
        <v>96</v>
      </c>
      <c r="B28" s="151" t="s">
        <v>98</v>
      </c>
      <c r="D28" s="135" t="s">
        <v>24</v>
      </c>
      <c r="E28" s="140"/>
      <c r="F28" s="158" t="s">
        <v>28</v>
      </c>
    </row>
    <row r="29" spans="1:10">
      <c r="A29" s="149" t="s">
        <v>97</v>
      </c>
      <c r="B29" s="151" t="s">
        <v>99</v>
      </c>
      <c r="D29" s="135" t="s">
        <v>25</v>
      </c>
      <c r="E29" s="140"/>
      <c r="F29" s="158" t="s">
        <v>29</v>
      </c>
    </row>
    <row r="30" spans="1:10">
      <c r="A30" s="149" t="s">
        <v>100</v>
      </c>
      <c r="B30" s="151" t="s">
        <v>105</v>
      </c>
      <c r="D30" s="135" t="s">
        <v>26</v>
      </c>
      <c r="E30" s="140"/>
      <c r="F30" s="158" t="s">
        <v>30</v>
      </c>
    </row>
    <row r="31" spans="1:10">
      <c r="A31" s="111" t="s">
        <v>101</v>
      </c>
      <c r="B31" s="158" t="s">
        <v>104</v>
      </c>
      <c r="D31" s="135" t="s">
        <v>72</v>
      </c>
      <c r="E31" s="140"/>
      <c r="F31" s="158" t="s">
        <v>73</v>
      </c>
    </row>
    <row r="32" spans="1:10">
      <c r="A32" s="111" t="s">
        <v>102</v>
      </c>
      <c r="B32" s="158" t="s">
        <v>103</v>
      </c>
      <c r="D32" s="135" t="s">
        <v>75</v>
      </c>
      <c r="E32" s="140"/>
      <c r="F32" s="158" t="s">
        <v>45</v>
      </c>
    </row>
    <row r="33" spans="4:6">
      <c r="D33" s="111" t="s">
        <v>245</v>
      </c>
      <c r="E33" s="111"/>
      <c r="F33" s="158" t="s">
        <v>246</v>
      </c>
    </row>
  </sheetData>
  <sheetProtection sheet="1" selectLockedCells="1"/>
  <mergeCells count="1">
    <mergeCell ref="A1:J1"/>
  </mergeCells>
  <phoneticPr fontId="0" type="noConversion"/>
  <pageMargins left="0.78740157499999996" right="0.16" top="0.76" bottom="0.7" header="0.4921259845" footer="0.4921259845"/>
  <pageSetup paperSize="9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5"/>
  <sheetViews>
    <sheetView showGridLines="0" zoomScaleNormal="100" workbookViewId="0">
      <selection activeCell="B11" sqref="B11"/>
    </sheetView>
  </sheetViews>
  <sheetFormatPr baseColWidth="10" defaultRowHeight="12.75"/>
  <cols>
    <col min="1" max="1" width="35.140625" style="131" customWidth="1"/>
    <col min="2" max="2" width="14" style="235" bestFit="1" customWidth="1"/>
    <col min="3" max="3" width="14.85546875" style="235" bestFit="1" customWidth="1"/>
    <col min="4" max="4" width="11.85546875" style="235" bestFit="1" customWidth="1"/>
    <col min="5" max="5" width="8.85546875" style="236" bestFit="1" customWidth="1"/>
    <col min="6" max="6" width="11.85546875" style="235" bestFit="1" customWidth="1"/>
    <col min="7" max="7" width="9.7109375" style="131" customWidth="1"/>
    <col min="8" max="8" width="20.7109375" style="131" customWidth="1"/>
    <col min="9" max="16384" width="11.42578125" style="131"/>
  </cols>
  <sheetData>
    <row r="1" spans="1:6" s="185" customFormat="1" ht="30">
      <c r="A1" s="371" t="s">
        <v>238</v>
      </c>
      <c r="B1" s="371"/>
      <c r="C1" s="371"/>
      <c r="D1" s="371"/>
      <c r="E1" s="371"/>
      <c r="F1" s="371"/>
    </row>
    <row r="2" spans="1:6">
      <c r="A2" s="186"/>
    </row>
    <row r="3" spans="1:6">
      <c r="A3" s="186" t="s">
        <v>0</v>
      </c>
      <c r="B3" s="215">
        <f>Jahresdaten20xx!C3-2</f>
        <v>-2</v>
      </c>
      <c r="C3" s="215">
        <f>Jahresdaten20xx!$C$3-1</f>
        <v>-1</v>
      </c>
      <c r="D3" s="215">
        <f>Jahresdaten20xx!$C$3</f>
        <v>0</v>
      </c>
    </row>
    <row r="5" spans="1:6">
      <c r="A5" s="187"/>
      <c r="B5" s="188" t="s">
        <v>46</v>
      </c>
      <c r="C5" s="188" t="s">
        <v>46</v>
      </c>
      <c r="D5" s="188" t="s">
        <v>47</v>
      </c>
      <c r="E5" s="187" t="s">
        <v>41</v>
      </c>
      <c r="F5" s="188" t="s">
        <v>47</v>
      </c>
    </row>
    <row r="6" spans="1:6">
      <c r="A6" s="214" t="s">
        <v>48</v>
      </c>
      <c r="B6" s="190" t="s">
        <v>49</v>
      </c>
      <c r="C6" s="190" t="s">
        <v>70</v>
      </c>
      <c r="D6" s="190" t="s">
        <v>85</v>
      </c>
      <c r="E6" s="189" t="s">
        <v>74</v>
      </c>
      <c r="F6" s="190" t="s">
        <v>84</v>
      </c>
    </row>
    <row r="7" spans="1:6">
      <c r="A7" s="191" t="s">
        <v>107</v>
      </c>
      <c r="B7" s="188"/>
      <c r="C7" s="192"/>
      <c r="D7" s="192"/>
      <c r="E7" s="193"/>
      <c r="F7" s="192"/>
    </row>
    <row r="8" spans="1:6" ht="15" customHeight="1">
      <c r="A8" s="194" t="s">
        <v>53</v>
      </c>
      <c r="B8" s="237"/>
      <c r="C8" s="237"/>
      <c r="D8" s="237"/>
      <c r="E8" s="238"/>
      <c r="F8" s="239">
        <f>D8*E8</f>
        <v>0</v>
      </c>
    </row>
    <row r="9" spans="1:6" ht="15" customHeight="1">
      <c r="A9" s="216" t="s">
        <v>108</v>
      </c>
      <c r="B9" s="240"/>
      <c r="C9" s="237"/>
      <c r="D9" s="240"/>
      <c r="E9" s="241"/>
      <c r="F9" s="242">
        <f>D9*E9</f>
        <v>0</v>
      </c>
    </row>
    <row r="10" spans="1:6" ht="15" customHeight="1">
      <c r="A10" s="217"/>
      <c r="B10" s="240"/>
      <c r="C10" s="240"/>
      <c r="D10" s="240"/>
      <c r="E10" s="243"/>
      <c r="F10" s="242">
        <f>D10*E10</f>
        <v>0</v>
      </c>
    </row>
    <row r="11" spans="1:6" ht="15" customHeight="1">
      <c r="A11" s="223"/>
      <c r="B11" s="244"/>
      <c r="C11" s="244"/>
      <c r="D11" s="244"/>
      <c r="E11" s="245"/>
      <c r="F11" s="246">
        <f>D11*E11</f>
        <v>0</v>
      </c>
    </row>
    <row r="12" spans="1:6" ht="15" customHeight="1" thickBot="1">
      <c r="A12" s="222" t="s">
        <v>109</v>
      </c>
      <c r="B12" s="247">
        <f>SUM(B7:B11)</f>
        <v>0</v>
      </c>
      <c r="C12" s="247"/>
      <c r="D12" s="247">
        <f>SUM(D7:D11)</f>
        <v>0</v>
      </c>
      <c r="E12" s="248"/>
      <c r="F12" s="247">
        <f>SUM(F7:F11)</f>
        <v>0</v>
      </c>
    </row>
    <row r="13" spans="1:6" ht="15" customHeight="1" thickTop="1">
      <c r="A13" s="221"/>
      <c r="B13" s="249"/>
      <c r="C13" s="249"/>
      <c r="D13" s="249"/>
      <c r="E13" s="250"/>
      <c r="F13" s="249"/>
    </row>
    <row r="14" spans="1:6">
      <c r="A14" s="195" t="s">
        <v>69</v>
      </c>
      <c r="B14" s="192"/>
      <c r="C14" s="192"/>
      <c r="D14" s="192"/>
      <c r="E14" s="193"/>
      <c r="F14" s="192"/>
    </row>
    <row r="15" spans="1:6" ht="15" customHeight="1">
      <c r="A15" s="218" t="s">
        <v>51</v>
      </c>
      <c r="B15" s="240"/>
      <c r="C15" s="240"/>
      <c r="D15" s="240"/>
      <c r="E15" s="241"/>
      <c r="F15" s="242">
        <f>D15*E15</f>
        <v>0</v>
      </c>
    </row>
    <row r="16" spans="1:6" ht="15" customHeight="1">
      <c r="A16" s="218" t="s">
        <v>182</v>
      </c>
      <c r="B16" s="240"/>
      <c r="C16" s="240"/>
      <c r="D16" s="240"/>
      <c r="E16" s="241"/>
      <c r="F16" s="242">
        <f t="shared" ref="F16:F21" si="0">D16*E16</f>
        <v>0</v>
      </c>
    </row>
    <row r="17" spans="1:6" ht="15" customHeight="1">
      <c r="A17" s="218" t="s">
        <v>196</v>
      </c>
      <c r="B17" s="240"/>
      <c r="C17" s="240"/>
      <c r="D17" s="240"/>
      <c r="E17" s="241"/>
      <c r="F17" s="242">
        <f t="shared" si="0"/>
        <v>0</v>
      </c>
    </row>
    <row r="18" spans="1:6" ht="15" customHeight="1">
      <c r="A18" s="218" t="s">
        <v>197</v>
      </c>
      <c r="B18" s="240"/>
      <c r="C18" s="240"/>
      <c r="D18" s="240"/>
      <c r="E18" s="241"/>
      <c r="F18" s="242">
        <f t="shared" si="0"/>
        <v>0</v>
      </c>
    </row>
    <row r="19" spans="1:6" ht="15" customHeight="1">
      <c r="A19" s="218" t="s">
        <v>198</v>
      </c>
      <c r="B19" s="240"/>
      <c r="C19" s="240"/>
      <c r="D19" s="240"/>
      <c r="E19" s="241"/>
      <c r="F19" s="242">
        <f t="shared" si="0"/>
        <v>0</v>
      </c>
    </row>
    <row r="20" spans="1:6" ht="15" customHeight="1">
      <c r="A20" s="218"/>
      <c r="B20" s="240"/>
      <c r="C20" s="240"/>
      <c r="D20" s="240"/>
      <c r="E20" s="241"/>
      <c r="F20" s="242">
        <f t="shared" si="0"/>
        <v>0</v>
      </c>
    </row>
    <row r="21" spans="1:6" ht="15" customHeight="1">
      <c r="A21" s="196"/>
      <c r="B21" s="251"/>
      <c r="C21" s="251"/>
      <c r="D21" s="251"/>
      <c r="E21" s="252"/>
      <c r="F21" s="249">
        <f t="shared" si="0"/>
        <v>0</v>
      </c>
    </row>
    <row r="22" spans="1:6" ht="15" customHeight="1" thickBot="1">
      <c r="A22" s="197" t="s">
        <v>52</v>
      </c>
      <c r="B22" s="253">
        <f>SUM(B15:B21)</f>
        <v>0</v>
      </c>
      <c r="C22" s="253"/>
      <c r="D22" s="253">
        <f>SUM(D15:D21)</f>
        <v>0</v>
      </c>
      <c r="E22" s="254"/>
      <c r="F22" s="253">
        <f>SUM(F15:F21)</f>
        <v>0</v>
      </c>
    </row>
    <row r="23" spans="1:6" ht="15" customHeight="1" thickTop="1">
      <c r="A23" s="225"/>
      <c r="B23" s="255"/>
      <c r="C23" s="255"/>
      <c r="D23" s="255"/>
      <c r="E23" s="256"/>
      <c r="F23" s="255"/>
    </row>
    <row r="24" spans="1:6" ht="28.5" customHeight="1">
      <c r="A24" s="224" t="s">
        <v>121</v>
      </c>
      <c r="B24" s="257"/>
      <c r="C24" s="257"/>
      <c r="D24" s="257"/>
      <c r="E24" s="258"/>
      <c r="F24" s="259"/>
    </row>
    <row r="25" spans="1:6" ht="15" customHeight="1">
      <c r="A25" s="219" t="s">
        <v>122</v>
      </c>
      <c r="B25" s="260"/>
      <c r="C25" s="260"/>
      <c r="D25" s="260"/>
      <c r="E25" s="261"/>
      <c r="F25" s="262">
        <f t="shared" ref="F25:F81" si="1">D25*E25</f>
        <v>0</v>
      </c>
    </row>
    <row r="26" spans="1:6" ht="15" customHeight="1">
      <c r="A26" s="220" t="s">
        <v>110</v>
      </c>
      <c r="B26" s="240"/>
      <c r="C26" s="240"/>
      <c r="D26" s="240"/>
      <c r="E26" s="241"/>
      <c r="F26" s="242">
        <f t="shared" si="1"/>
        <v>0</v>
      </c>
    </row>
    <row r="27" spans="1:6" ht="15" customHeight="1">
      <c r="A27" s="220" t="s">
        <v>111</v>
      </c>
      <c r="B27" s="240"/>
      <c r="C27" s="240"/>
      <c r="D27" s="240"/>
      <c r="E27" s="241"/>
      <c r="F27" s="242">
        <f t="shared" si="1"/>
        <v>0</v>
      </c>
    </row>
    <row r="28" spans="1:6" ht="15" customHeight="1">
      <c r="A28" s="220" t="s">
        <v>112</v>
      </c>
      <c r="B28" s="240"/>
      <c r="C28" s="240"/>
      <c r="D28" s="240"/>
      <c r="E28" s="241"/>
      <c r="F28" s="242">
        <f t="shared" si="1"/>
        <v>0</v>
      </c>
    </row>
    <row r="29" spans="1:6" ht="15" customHeight="1">
      <c r="A29" s="220" t="s">
        <v>180</v>
      </c>
      <c r="B29" s="240"/>
      <c r="C29" s="240"/>
      <c r="D29" s="240"/>
      <c r="E29" s="241"/>
      <c r="F29" s="242">
        <f t="shared" si="1"/>
        <v>0</v>
      </c>
    </row>
    <row r="30" spans="1:6" ht="15" customHeight="1">
      <c r="A30" s="113" t="s">
        <v>179</v>
      </c>
      <c r="B30" s="251"/>
      <c r="C30" s="251"/>
      <c r="D30" s="251"/>
      <c r="E30" s="252"/>
      <c r="F30" s="249">
        <f t="shared" si="1"/>
        <v>0</v>
      </c>
    </row>
    <row r="31" spans="1:6" ht="15" customHeight="1" thickBot="1">
      <c r="A31" s="198" t="s">
        <v>151</v>
      </c>
      <c r="B31" s="263">
        <f>SUM(B25:B30)</f>
        <v>0</v>
      </c>
      <c r="C31" s="263"/>
      <c r="D31" s="263">
        <f>SUM(D25:D30)</f>
        <v>0</v>
      </c>
      <c r="E31" s="264"/>
      <c r="F31" s="263">
        <f>SUM(F25:F30)</f>
        <v>0</v>
      </c>
    </row>
    <row r="32" spans="1:6" ht="15" customHeight="1" thickTop="1">
      <c r="A32" s="226"/>
      <c r="B32" s="265"/>
      <c r="C32" s="265"/>
      <c r="D32" s="265"/>
      <c r="E32" s="266"/>
      <c r="F32" s="267"/>
    </row>
    <row r="33" spans="1:6" ht="15" customHeight="1">
      <c r="A33" s="134" t="s">
        <v>113</v>
      </c>
      <c r="B33" s="268"/>
      <c r="C33" s="268"/>
      <c r="D33" s="268"/>
      <c r="E33" s="269"/>
      <c r="F33" s="270"/>
    </row>
    <row r="34" spans="1:6" ht="15" customHeight="1">
      <c r="A34" s="228" t="s">
        <v>199</v>
      </c>
      <c r="B34" s="237"/>
      <c r="C34" s="237"/>
      <c r="D34" s="237"/>
      <c r="E34" s="238"/>
      <c r="F34" s="239">
        <f t="shared" si="1"/>
        <v>0</v>
      </c>
    </row>
    <row r="35" spans="1:6" ht="15" customHeight="1">
      <c r="A35" s="229" t="s">
        <v>200</v>
      </c>
      <c r="B35" s="237"/>
      <c r="C35" s="237"/>
      <c r="D35" s="237"/>
      <c r="E35" s="238"/>
      <c r="F35" s="239">
        <f t="shared" si="1"/>
        <v>0</v>
      </c>
    </row>
    <row r="36" spans="1:6">
      <c r="A36" s="230" t="s">
        <v>114</v>
      </c>
      <c r="B36" s="251"/>
      <c r="C36" s="251"/>
      <c r="D36" s="251"/>
      <c r="E36" s="252"/>
      <c r="F36" s="271">
        <f t="shared" si="1"/>
        <v>0</v>
      </c>
    </row>
    <row r="37" spans="1:6" ht="15" customHeight="1">
      <c r="A37" s="220" t="s">
        <v>115</v>
      </c>
      <c r="B37" s="240"/>
      <c r="C37" s="240"/>
      <c r="D37" s="240"/>
      <c r="E37" s="241"/>
      <c r="F37" s="242">
        <f t="shared" si="1"/>
        <v>0</v>
      </c>
    </row>
    <row r="38" spans="1:6" ht="15" customHeight="1">
      <c r="A38" s="220"/>
      <c r="B38" s="240"/>
      <c r="C38" s="240"/>
      <c r="D38" s="240"/>
      <c r="E38" s="241"/>
      <c r="F38" s="242">
        <f t="shared" si="1"/>
        <v>0</v>
      </c>
    </row>
    <row r="39" spans="1:6" ht="15" customHeight="1">
      <c r="A39" s="227"/>
      <c r="B39" s="244"/>
      <c r="C39" s="244"/>
      <c r="D39" s="244"/>
      <c r="E39" s="272"/>
      <c r="F39" s="246">
        <f t="shared" si="1"/>
        <v>0</v>
      </c>
    </row>
    <row r="40" spans="1:6" ht="15" customHeight="1" thickBot="1">
      <c r="A40" s="198" t="s">
        <v>150</v>
      </c>
      <c r="B40" s="263">
        <f>SUM(B34:B39)</f>
        <v>0</v>
      </c>
      <c r="C40" s="263"/>
      <c r="D40" s="263">
        <f>SUM(D34:D39)</f>
        <v>0</v>
      </c>
      <c r="E40" s="264"/>
      <c r="F40" s="263">
        <f>SUM(F34:F39)</f>
        <v>0</v>
      </c>
    </row>
    <row r="41" spans="1:6" ht="15" customHeight="1" thickTop="1">
      <c r="A41" s="113"/>
      <c r="B41" s="265"/>
      <c r="C41" s="265"/>
      <c r="D41" s="265"/>
      <c r="E41" s="266"/>
      <c r="F41" s="255"/>
    </row>
    <row r="42" spans="1:6" ht="15" customHeight="1">
      <c r="A42" s="134" t="s">
        <v>116</v>
      </c>
      <c r="B42" s="268"/>
      <c r="C42" s="268"/>
      <c r="D42" s="268"/>
      <c r="E42" s="269"/>
      <c r="F42" s="259"/>
    </row>
    <row r="43" spans="1:6" ht="15" customHeight="1">
      <c r="A43" s="219" t="s">
        <v>116</v>
      </c>
      <c r="B43" s="260"/>
      <c r="C43" s="260"/>
      <c r="D43" s="260"/>
      <c r="E43" s="261"/>
      <c r="F43" s="262">
        <f t="shared" si="1"/>
        <v>0</v>
      </c>
    </row>
    <row r="44" spans="1:6" ht="15" customHeight="1">
      <c r="A44" s="220" t="s">
        <v>117</v>
      </c>
      <c r="B44" s="240"/>
      <c r="C44" s="240"/>
      <c r="D44" s="240"/>
      <c r="E44" s="241"/>
      <c r="F44" s="242">
        <f t="shared" si="1"/>
        <v>0</v>
      </c>
    </row>
    <row r="45" spans="1:6" ht="15" customHeight="1">
      <c r="A45" s="220"/>
      <c r="B45" s="240"/>
      <c r="C45" s="240"/>
      <c r="D45" s="240"/>
      <c r="E45" s="241"/>
      <c r="F45" s="242">
        <f t="shared" si="1"/>
        <v>0</v>
      </c>
    </row>
    <row r="46" spans="1:6" ht="15" customHeight="1">
      <c r="A46" s="227"/>
      <c r="B46" s="244"/>
      <c r="C46" s="244"/>
      <c r="D46" s="244"/>
      <c r="E46" s="272"/>
      <c r="F46" s="246">
        <f t="shared" si="1"/>
        <v>0</v>
      </c>
    </row>
    <row r="47" spans="1:6" ht="15" customHeight="1" thickBot="1">
      <c r="A47" s="198" t="s">
        <v>149</v>
      </c>
      <c r="B47" s="263">
        <f>SUM(B43:B46)</f>
        <v>0</v>
      </c>
      <c r="C47" s="263"/>
      <c r="D47" s="263">
        <f>SUM(D43:D46)</f>
        <v>0</v>
      </c>
      <c r="E47" s="264"/>
      <c r="F47" s="263">
        <f>SUM(F43:F46)</f>
        <v>0</v>
      </c>
    </row>
    <row r="48" spans="1:6" ht="15" customHeight="1" thickTop="1">
      <c r="A48" s="113"/>
      <c r="B48" s="265"/>
      <c r="C48" s="265"/>
      <c r="D48" s="265"/>
      <c r="E48" s="266"/>
      <c r="F48" s="255"/>
    </row>
    <row r="49" spans="1:6" ht="15" customHeight="1">
      <c r="A49" s="134" t="s">
        <v>118</v>
      </c>
      <c r="B49" s="268"/>
      <c r="C49" s="268"/>
      <c r="D49" s="268"/>
      <c r="E49" s="269"/>
      <c r="F49" s="259"/>
    </row>
    <row r="50" spans="1:6" ht="15" customHeight="1">
      <c r="A50" s="219" t="s">
        <v>119</v>
      </c>
      <c r="B50" s="260"/>
      <c r="C50" s="260"/>
      <c r="D50" s="260"/>
      <c r="E50" s="261"/>
      <c r="F50" s="262">
        <f t="shared" si="1"/>
        <v>0</v>
      </c>
    </row>
    <row r="51" spans="1:6" ht="15" customHeight="1">
      <c r="A51" s="232" t="s">
        <v>201</v>
      </c>
      <c r="B51" s="240"/>
      <c r="C51" s="240"/>
      <c r="D51" s="240"/>
      <c r="E51" s="241"/>
      <c r="F51" s="242">
        <f t="shared" si="1"/>
        <v>0</v>
      </c>
    </row>
    <row r="52" spans="1:6" ht="15" customHeight="1">
      <c r="A52" s="220" t="s">
        <v>120</v>
      </c>
      <c r="B52" s="240"/>
      <c r="C52" s="240"/>
      <c r="D52" s="240"/>
      <c r="E52" s="241"/>
      <c r="F52" s="242">
        <f t="shared" si="1"/>
        <v>0</v>
      </c>
    </row>
    <row r="53" spans="1:6" ht="15" customHeight="1">
      <c r="A53" s="220" t="s">
        <v>202</v>
      </c>
      <c r="B53" s="240"/>
      <c r="C53" s="240"/>
      <c r="D53" s="240"/>
      <c r="E53" s="241"/>
      <c r="F53" s="242">
        <f t="shared" si="1"/>
        <v>0</v>
      </c>
    </row>
    <row r="54" spans="1:6" ht="15" customHeight="1">
      <c r="A54" s="220" t="s">
        <v>118</v>
      </c>
      <c r="B54" s="240"/>
      <c r="C54" s="240"/>
      <c r="D54" s="240"/>
      <c r="E54" s="241"/>
      <c r="F54" s="242">
        <f t="shared" si="1"/>
        <v>0</v>
      </c>
    </row>
    <row r="55" spans="1:6" ht="15" customHeight="1">
      <c r="A55" s="220"/>
      <c r="B55" s="240"/>
      <c r="C55" s="240"/>
      <c r="D55" s="240"/>
      <c r="E55" s="241"/>
      <c r="F55" s="242">
        <f t="shared" si="1"/>
        <v>0</v>
      </c>
    </row>
    <row r="56" spans="1:6" ht="15" customHeight="1">
      <c r="A56" s="227"/>
      <c r="B56" s="244"/>
      <c r="C56" s="244"/>
      <c r="D56" s="244"/>
      <c r="E56" s="272"/>
      <c r="F56" s="246">
        <f t="shared" si="1"/>
        <v>0</v>
      </c>
    </row>
    <row r="57" spans="1:6" ht="15" customHeight="1" thickBot="1">
      <c r="A57" s="198" t="s">
        <v>148</v>
      </c>
      <c r="B57" s="263">
        <f>SUM(B50:B56)</f>
        <v>0</v>
      </c>
      <c r="C57" s="263"/>
      <c r="D57" s="263">
        <f>SUM(D50:D56)</f>
        <v>0</v>
      </c>
      <c r="E57" s="264"/>
      <c r="F57" s="263">
        <f>SUM(F50:F56)</f>
        <v>0</v>
      </c>
    </row>
    <row r="58" spans="1:6" s="199" customFormat="1" ht="15.95" customHeight="1" thickTop="1" thickBot="1">
      <c r="A58" s="231" t="s">
        <v>3</v>
      </c>
      <c r="B58" s="273">
        <f>B12+B22+B31+B40+B47+B57</f>
        <v>0</v>
      </c>
      <c r="C58" s="273">
        <f>C57+C7+C2</f>
        <v>0</v>
      </c>
      <c r="D58" s="273">
        <f>D12+D22+D31+D40+D47+D57</f>
        <v>0</v>
      </c>
      <c r="E58" s="274"/>
      <c r="F58" s="273">
        <f>F12+F22+F31+F40+F47+F57</f>
        <v>0</v>
      </c>
    </row>
    <row r="59" spans="1:6" s="199" customFormat="1" ht="15.95" customHeight="1" thickTop="1">
      <c r="A59" s="200"/>
      <c r="B59" s="275"/>
      <c r="C59" s="275"/>
      <c r="D59" s="275"/>
      <c r="E59" s="276"/>
      <c r="F59" s="275"/>
    </row>
    <row r="60" spans="1:6" s="199" customFormat="1" ht="15.95" customHeight="1">
      <c r="A60" s="200"/>
      <c r="B60" s="275"/>
      <c r="C60" s="275"/>
      <c r="D60" s="275"/>
      <c r="E60" s="276"/>
      <c r="F60" s="275"/>
    </row>
    <row r="61" spans="1:6" s="199" customFormat="1" ht="15.95" customHeight="1">
      <c r="A61" s="200"/>
      <c r="B61" s="275"/>
      <c r="C61" s="275"/>
      <c r="D61" s="275"/>
      <c r="E61" s="276"/>
      <c r="F61" s="275"/>
    </row>
    <row r="62" spans="1:6" s="199" customFormat="1" ht="15.95" customHeight="1">
      <c r="A62" s="200"/>
      <c r="B62" s="275"/>
      <c r="C62" s="275"/>
      <c r="D62" s="275"/>
      <c r="E62" s="276"/>
      <c r="F62" s="275"/>
    </row>
    <row r="63" spans="1:6" s="199" customFormat="1" ht="15.95" customHeight="1">
      <c r="A63" s="200"/>
      <c r="B63" s="275"/>
      <c r="C63" s="275"/>
      <c r="D63" s="275"/>
      <c r="E63" s="276"/>
      <c r="F63" s="275"/>
    </row>
    <row r="64" spans="1:6" s="199" customFormat="1" ht="15.95" customHeight="1">
      <c r="A64" s="200"/>
      <c r="B64" s="275"/>
      <c r="C64" s="275"/>
      <c r="D64" s="275"/>
      <c r="E64" s="276"/>
      <c r="F64" s="275"/>
    </row>
    <row r="65" spans="1:6" s="199" customFormat="1" ht="15.95" customHeight="1">
      <c r="A65" s="200"/>
      <c r="B65" s="275"/>
      <c r="C65" s="275"/>
      <c r="D65" s="275"/>
      <c r="E65" s="276"/>
      <c r="F65" s="275"/>
    </row>
    <row r="66" spans="1:6" s="199" customFormat="1" ht="15.95" customHeight="1">
      <c r="A66" s="201" t="s">
        <v>50</v>
      </c>
      <c r="B66" s="277"/>
      <c r="C66" s="277"/>
      <c r="D66" s="277"/>
      <c r="E66" s="278"/>
      <c r="F66" s="279"/>
    </row>
    <row r="67" spans="1:6" s="199" customFormat="1" ht="15.95" customHeight="1">
      <c r="A67" s="202"/>
      <c r="B67" s="203" t="s">
        <v>46</v>
      </c>
      <c r="C67" s="203" t="s">
        <v>46</v>
      </c>
      <c r="D67" s="203" t="s">
        <v>47</v>
      </c>
      <c r="E67" s="202" t="s">
        <v>41</v>
      </c>
      <c r="F67" s="203" t="s">
        <v>47</v>
      </c>
    </row>
    <row r="68" spans="1:6" s="199" customFormat="1" ht="15.95" customHeight="1">
      <c r="A68" s="204" t="s">
        <v>48</v>
      </c>
      <c r="B68" s="205" t="s">
        <v>49</v>
      </c>
      <c r="C68" s="205" t="s">
        <v>70</v>
      </c>
      <c r="D68" s="205" t="s">
        <v>85</v>
      </c>
      <c r="E68" s="204" t="s">
        <v>74</v>
      </c>
      <c r="F68" s="205" t="s">
        <v>84</v>
      </c>
    </row>
    <row r="69" spans="1:6" s="199" customFormat="1" ht="15.95" customHeight="1">
      <c r="A69" s="206" t="str">
        <f t="shared" ref="A69:F69" si="2">A58</f>
        <v>Zwischensumme</v>
      </c>
      <c r="B69" s="207">
        <f t="shared" si="2"/>
        <v>0</v>
      </c>
      <c r="C69" s="207">
        <f t="shared" si="2"/>
        <v>0</v>
      </c>
      <c r="D69" s="207">
        <f t="shared" si="2"/>
        <v>0</v>
      </c>
      <c r="E69" s="208"/>
      <c r="F69" s="207">
        <f t="shared" si="2"/>
        <v>0</v>
      </c>
    </row>
    <row r="70" spans="1:6" s="199" customFormat="1" ht="15.95" customHeight="1">
      <c r="A70" s="200"/>
      <c r="B70" s="280"/>
      <c r="C70" s="280"/>
      <c r="D70" s="280"/>
      <c r="E70" s="281"/>
      <c r="F70" s="280"/>
    </row>
    <row r="71" spans="1:6" ht="15" customHeight="1">
      <c r="A71" s="134" t="s">
        <v>123</v>
      </c>
      <c r="B71" s="282"/>
      <c r="C71" s="282"/>
      <c r="D71" s="282"/>
      <c r="E71" s="283"/>
      <c r="F71" s="282"/>
    </row>
    <row r="72" spans="1:6" ht="15" customHeight="1">
      <c r="A72" s="228" t="s">
        <v>124</v>
      </c>
      <c r="B72" s="237"/>
      <c r="C72" s="237"/>
      <c r="D72" s="237"/>
      <c r="E72" s="238"/>
      <c r="F72" s="239">
        <f t="shared" si="1"/>
        <v>0</v>
      </c>
    </row>
    <row r="73" spans="1:6" ht="15" customHeight="1">
      <c r="A73" s="230" t="s">
        <v>125</v>
      </c>
      <c r="B73" s="237"/>
      <c r="C73" s="237"/>
      <c r="D73" s="237"/>
      <c r="E73" s="238"/>
      <c r="F73" s="239">
        <f t="shared" si="1"/>
        <v>0</v>
      </c>
    </row>
    <row r="74" spans="1:6" ht="15" customHeight="1">
      <c r="A74" s="230" t="s">
        <v>126</v>
      </c>
      <c r="B74" s="237"/>
      <c r="C74" s="237"/>
      <c r="D74" s="237"/>
      <c r="E74" s="238"/>
      <c r="F74" s="239">
        <f t="shared" si="1"/>
        <v>0</v>
      </c>
    </row>
    <row r="75" spans="1:6" ht="15" customHeight="1">
      <c r="A75" s="230" t="s">
        <v>127</v>
      </c>
      <c r="B75" s="237"/>
      <c r="C75" s="237"/>
      <c r="D75" s="237"/>
      <c r="E75" s="238"/>
      <c r="F75" s="239">
        <f t="shared" si="1"/>
        <v>0</v>
      </c>
    </row>
    <row r="76" spans="1:6" ht="15" customHeight="1">
      <c r="A76" s="230" t="s">
        <v>128</v>
      </c>
      <c r="B76" s="237"/>
      <c r="C76" s="237"/>
      <c r="D76" s="237"/>
      <c r="E76" s="238"/>
      <c r="F76" s="239">
        <f t="shared" si="1"/>
        <v>0</v>
      </c>
    </row>
    <row r="77" spans="1:6" ht="15" customHeight="1">
      <c r="A77" s="230" t="s">
        <v>129</v>
      </c>
      <c r="B77" s="237"/>
      <c r="C77" s="237"/>
      <c r="D77" s="237"/>
      <c r="E77" s="238"/>
      <c r="F77" s="239">
        <f t="shared" si="1"/>
        <v>0</v>
      </c>
    </row>
    <row r="78" spans="1:6" ht="15" customHeight="1">
      <c r="A78" s="230" t="s">
        <v>130</v>
      </c>
      <c r="B78" s="237"/>
      <c r="C78" s="237"/>
      <c r="D78" s="237"/>
      <c r="E78" s="238"/>
      <c r="F78" s="239">
        <f t="shared" si="1"/>
        <v>0</v>
      </c>
    </row>
    <row r="79" spans="1:6" ht="15" customHeight="1">
      <c r="A79" s="230" t="s">
        <v>131</v>
      </c>
      <c r="B79" s="237"/>
      <c r="C79" s="237"/>
      <c r="D79" s="237"/>
      <c r="E79" s="238"/>
      <c r="F79" s="239">
        <f t="shared" si="1"/>
        <v>0</v>
      </c>
    </row>
    <row r="80" spans="1:6" ht="15" customHeight="1">
      <c r="A80" s="230" t="s">
        <v>132</v>
      </c>
      <c r="B80" s="237"/>
      <c r="C80" s="237"/>
      <c r="D80" s="237"/>
      <c r="E80" s="238"/>
      <c r="F80" s="239">
        <f t="shared" si="1"/>
        <v>0</v>
      </c>
    </row>
    <row r="81" spans="1:6" ht="15" customHeight="1">
      <c r="A81" s="230" t="s">
        <v>133</v>
      </c>
      <c r="B81" s="237"/>
      <c r="C81" s="237"/>
      <c r="D81" s="237"/>
      <c r="E81" s="238"/>
      <c r="F81" s="239">
        <f t="shared" si="1"/>
        <v>0</v>
      </c>
    </row>
    <row r="82" spans="1:6" ht="15" customHeight="1">
      <c r="A82" s="230" t="s">
        <v>134</v>
      </c>
      <c r="B82" s="237"/>
      <c r="C82" s="237"/>
      <c r="D82" s="237"/>
      <c r="E82" s="238"/>
      <c r="F82" s="239">
        <f>D82*E82</f>
        <v>0</v>
      </c>
    </row>
    <row r="83" spans="1:6" ht="15.95" customHeight="1" thickBot="1">
      <c r="A83" s="233" t="s">
        <v>135</v>
      </c>
      <c r="B83" s="237"/>
      <c r="C83" s="237"/>
      <c r="D83" s="237"/>
      <c r="E83" s="238"/>
      <c r="F83" s="239">
        <f>D83*E83</f>
        <v>0</v>
      </c>
    </row>
    <row r="84" spans="1:6" ht="15.95" customHeight="1" thickTop="1" thickBot="1">
      <c r="A84" s="209" t="s">
        <v>147</v>
      </c>
      <c r="B84" s="284">
        <f>SUM(B72:B83)</f>
        <v>0</v>
      </c>
      <c r="C84" s="284"/>
      <c r="D84" s="284">
        <f>SUM(D72:D83)</f>
        <v>0</v>
      </c>
      <c r="E84" s="285"/>
      <c r="F84" s="284">
        <f>SUM(F72:F83)</f>
        <v>0</v>
      </c>
    </row>
    <row r="85" spans="1:6" ht="15.95" customHeight="1" thickTop="1">
      <c r="A85" s="113"/>
      <c r="B85" s="116"/>
      <c r="C85" s="116"/>
      <c r="D85" s="116"/>
      <c r="E85" s="116"/>
      <c r="F85" s="116"/>
    </row>
    <row r="86" spans="1:6" ht="15.95" customHeight="1">
      <c r="A86" s="134" t="s">
        <v>144</v>
      </c>
      <c r="B86" s="286"/>
      <c r="C86" s="286"/>
      <c r="D86" s="286"/>
      <c r="E86" s="286"/>
      <c r="F86" s="286"/>
    </row>
    <row r="87" spans="1:6" ht="15.95" customHeight="1">
      <c r="A87" s="228" t="s">
        <v>136</v>
      </c>
      <c r="B87" s="237"/>
      <c r="C87" s="237"/>
      <c r="D87" s="237"/>
      <c r="E87" s="238"/>
      <c r="F87" s="239">
        <f t="shared" ref="F87:F96" si="3">D87*E87</f>
        <v>0</v>
      </c>
    </row>
    <row r="88" spans="1:6" ht="15.95" customHeight="1">
      <c r="A88" s="230" t="s">
        <v>137</v>
      </c>
      <c r="B88" s="237"/>
      <c r="C88" s="237"/>
      <c r="D88" s="237"/>
      <c r="E88" s="238"/>
      <c r="F88" s="239">
        <f t="shared" si="3"/>
        <v>0</v>
      </c>
    </row>
    <row r="89" spans="1:6" ht="13.5" thickBot="1">
      <c r="A89" s="113" t="s">
        <v>138</v>
      </c>
      <c r="B89" s="237"/>
      <c r="C89" s="237"/>
      <c r="D89" s="237"/>
      <c r="E89" s="238"/>
      <c r="F89" s="239">
        <f t="shared" si="3"/>
        <v>0</v>
      </c>
    </row>
    <row r="90" spans="1:6" ht="14.25" thickTop="1" thickBot="1">
      <c r="A90" s="209" t="s">
        <v>146</v>
      </c>
      <c r="B90" s="284">
        <f>SUM(B87:B89)</f>
        <v>0</v>
      </c>
      <c r="C90" s="284"/>
      <c r="D90" s="284">
        <f>SUM(D87:D89)</f>
        <v>0</v>
      </c>
      <c r="E90" s="285"/>
      <c r="F90" s="284">
        <f>SUM(F87:F89)</f>
        <v>0</v>
      </c>
    </row>
    <row r="91" spans="1:6" ht="13.5" thickTop="1">
      <c r="A91" s="210"/>
      <c r="B91" s="287"/>
      <c r="C91" s="287"/>
      <c r="D91" s="287"/>
      <c r="E91" s="288"/>
      <c r="F91" s="287"/>
    </row>
    <row r="92" spans="1:6">
      <c r="A92" s="134" t="s">
        <v>139</v>
      </c>
      <c r="B92" s="289"/>
      <c r="C92" s="289"/>
      <c r="D92" s="289"/>
      <c r="E92" s="290"/>
      <c r="F92" s="289"/>
    </row>
    <row r="93" spans="1:6">
      <c r="A93" s="228" t="s">
        <v>140</v>
      </c>
      <c r="B93" s="237"/>
      <c r="C93" s="237"/>
      <c r="D93" s="237"/>
      <c r="E93" s="238"/>
      <c r="F93" s="239">
        <f t="shared" si="3"/>
        <v>0</v>
      </c>
    </row>
    <row r="94" spans="1:6" ht="15" customHeight="1">
      <c r="A94" s="230" t="s">
        <v>141</v>
      </c>
      <c r="B94" s="237"/>
      <c r="C94" s="237"/>
      <c r="D94" s="237"/>
      <c r="E94" s="238"/>
      <c r="F94" s="239">
        <f t="shared" si="3"/>
        <v>0</v>
      </c>
    </row>
    <row r="95" spans="1:6" ht="15" customHeight="1">
      <c r="A95" s="230" t="s">
        <v>142</v>
      </c>
      <c r="B95" s="237"/>
      <c r="C95" s="237"/>
      <c r="D95" s="237"/>
      <c r="E95" s="238"/>
      <c r="F95" s="239">
        <f t="shared" si="3"/>
        <v>0</v>
      </c>
    </row>
    <row r="96" spans="1:6" ht="15" customHeight="1" thickBot="1">
      <c r="A96" s="233" t="s">
        <v>143</v>
      </c>
      <c r="B96" s="251"/>
      <c r="C96" s="251"/>
      <c r="D96" s="251"/>
      <c r="E96" s="252"/>
      <c r="F96" s="249">
        <f t="shared" si="3"/>
        <v>0</v>
      </c>
    </row>
    <row r="97" spans="1:6" ht="15" customHeight="1" thickTop="1" thickBot="1">
      <c r="A97" s="209" t="s">
        <v>145</v>
      </c>
      <c r="B97" s="284">
        <f>SUM(B93:B96)</f>
        <v>0</v>
      </c>
      <c r="C97" s="284"/>
      <c r="D97" s="284">
        <f>SUM(D93:D96)</f>
        <v>0</v>
      </c>
      <c r="E97" s="285"/>
      <c r="F97" s="284">
        <f>SUM(F93:F96)</f>
        <v>0</v>
      </c>
    </row>
    <row r="98" spans="1:6" ht="15" customHeight="1" thickTop="1">
      <c r="A98" s="210"/>
      <c r="B98" s="287"/>
      <c r="C98" s="287"/>
      <c r="D98" s="287"/>
      <c r="E98" s="288"/>
      <c r="F98" s="287"/>
    </row>
    <row r="99" spans="1:6" ht="15" customHeight="1">
      <c r="A99" s="234" t="s">
        <v>71</v>
      </c>
      <c r="B99" s="291"/>
      <c r="C99" s="291"/>
      <c r="D99" s="291"/>
      <c r="E99" s="292"/>
      <c r="F99" s="293" t="str">
        <f>IF(D99="","",D99*E99)</f>
        <v/>
      </c>
    </row>
    <row r="100" spans="1:6">
      <c r="A100" s="212" t="s">
        <v>190</v>
      </c>
      <c r="B100" s="294"/>
      <c r="C100" s="294"/>
      <c r="D100" s="294"/>
      <c r="E100" s="295"/>
      <c r="F100" s="296" t="str">
        <f>IF(D100="","",D100*E100)</f>
        <v/>
      </c>
    </row>
    <row r="101" spans="1:6" ht="13.5" thickBot="1">
      <c r="A101" s="212"/>
      <c r="B101" s="294"/>
      <c r="C101" s="294"/>
      <c r="D101" s="294"/>
      <c r="E101" s="295"/>
      <c r="F101" s="296" t="str">
        <f>IF(D101="","",D101*E101)</f>
        <v/>
      </c>
    </row>
    <row r="102" spans="1:6" ht="14.25" thickTop="1" thickBot="1">
      <c r="A102" s="211" t="s">
        <v>232</v>
      </c>
      <c r="B102" s="297">
        <f>SUM(B100:B101)</f>
        <v>0</v>
      </c>
      <c r="C102" s="297">
        <f>SUM(C100:C101)</f>
        <v>0</v>
      </c>
      <c r="D102" s="297">
        <f>SUM(D100:D101)</f>
        <v>0</v>
      </c>
      <c r="E102" s="298"/>
      <c r="F102" s="297">
        <f>SUM(F100:F101)</f>
        <v>0</v>
      </c>
    </row>
    <row r="103" spans="1:6" ht="14.25" thickTop="1" thickBot="1">
      <c r="A103" s="213"/>
      <c r="B103" s="299"/>
      <c r="C103" s="299"/>
      <c r="D103" s="299"/>
      <c r="E103" s="300"/>
      <c r="F103" s="296" t="str">
        <f>IF(D103="","",D103*E103)</f>
        <v/>
      </c>
    </row>
    <row r="104" spans="1:6" ht="14.25" thickTop="1" thickBot="1">
      <c r="A104" s="209" t="s">
        <v>152</v>
      </c>
      <c r="B104" s="284">
        <f>B69+B84+B90+B97+B102</f>
        <v>0</v>
      </c>
      <c r="C104" s="284"/>
      <c r="D104" s="284">
        <f>D69+D84+D90+D97+D102</f>
        <v>0</v>
      </c>
      <c r="E104" s="301"/>
      <c r="F104" s="302">
        <f>F69+F84+F90+F97+F102</f>
        <v>0</v>
      </c>
    </row>
    <row r="105" spans="1:6" ht="13.5" thickTop="1"/>
  </sheetData>
  <sheetProtection sheet="1" selectLockedCells="1"/>
  <mergeCells count="1">
    <mergeCell ref="A1:F1"/>
  </mergeCells>
  <phoneticPr fontId="0" type="noConversion"/>
  <pageMargins left="0.94" right="0.15748031496062992" top="0.45" bottom="0.5" header="0.27" footer="0.3"/>
  <pageSetup paperSize="9" scale="90" fitToHeight="2" orientation="portrait" r:id="rId1"/>
  <headerFooter alignWithMargins="0">
    <oddFooter>&amp;L&amp;P</oddFooter>
  </headerFooter>
  <rowBreaks count="1" manualBreakCount="1">
    <brk id="59" max="5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50"/>
  <sheetViews>
    <sheetView showGridLines="0" zoomScaleNormal="100" workbookViewId="0">
      <selection activeCell="B31" sqref="B31"/>
    </sheetView>
  </sheetViews>
  <sheetFormatPr baseColWidth="10" defaultRowHeight="12.75"/>
  <cols>
    <col min="1" max="1" width="51.5703125" style="113" customWidth="1"/>
    <col min="2" max="2" width="9.7109375" style="113" customWidth="1"/>
    <col min="3" max="3" width="22.7109375" style="113" customWidth="1"/>
    <col min="4" max="4" width="22.42578125" style="113" customWidth="1"/>
    <col min="5" max="16384" width="11.42578125" style="113"/>
  </cols>
  <sheetData>
    <row r="1" spans="1:4" ht="35.25">
      <c r="A1" s="104" t="s">
        <v>239</v>
      </c>
      <c r="B1" s="1"/>
      <c r="C1" s="1"/>
      <c r="D1" s="1"/>
    </row>
    <row r="2" spans="1:4" ht="18" customHeight="1">
      <c r="A2" s="131"/>
    </row>
    <row r="3" spans="1:4" ht="18" customHeight="1">
      <c r="A3" s="303" t="s">
        <v>15</v>
      </c>
      <c r="B3" s="303">
        <f>Jahresdaten20xx!$C$3</f>
        <v>0</v>
      </c>
    </row>
    <row r="4" spans="1:4" ht="18" customHeight="1"/>
    <row r="5" spans="1:4" ht="18" customHeight="1"/>
    <row r="6" spans="1:4" ht="18" customHeight="1"/>
    <row r="7" spans="1:4" ht="18" customHeight="1">
      <c r="B7" s="113" t="s">
        <v>4</v>
      </c>
      <c r="C7" s="304"/>
    </row>
    <row r="8" spans="1:4" ht="18" customHeight="1">
      <c r="A8" s="113" t="s">
        <v>54</v>
      </c>
      <c r="C8" s="305">
        <f>Personalkosten!$J$24</f>
        <v>0</v>
      </c>
    </row>
    <row r="9" spans="1:4" ht="18" customHeight="1">
      <c r="A9" s="113" t="s">
        <v>50</v>
      </c>
      <c r="C9" s="305">
        <f>'Kostenarten Werkstatt'!$F$104</f>
        <v>0</v>
      </c>
    </row>
    <row r="10" spans="1:4" ht="18" customHeight="1">
      <c r="A10" s="118" t="s">
        <v>55</v>
      </c>
      <c r="C10" s="306">
        <f>SUM(C8:C9)</f>
        <v>0</v>
      </c>
    </row>
    <row r="11" spans="1:4" ht="18" customHeight="1"/>
    <row r="12" spans="1:4" ht="18" customHeight="1">
      <c r="B12" s="116" t="s">
        <v>4</v>
      </c>
      <c r="C12" s="304" t="s">
        <v>15</v>
      </c>
    </row>
    <row r="13" spans="1:4" ht="18" customHeight="1">
      <c r="A13" s="113" t="s">
        <v>86</v>
      </c>
      <c r="C13" s="306" t="e">
        <f>'Stundenleistung-Werkstatt'!$M$24</f>
        <v>#DIV/0!</v>
      </c>
    </row>
    <row r="14" spans="1:4" ht="18" customHeight="1">
      <c r="D14" s="307"/>
    </row>
    <row r="15" spans="1:4" ht="18" customHeight="1">
      <c r="A15" s="110" t="s">
        <v>4</v>
      </c>
      <c r="C15" s="129"/>
      <c r="D15" s="307"/>
    </row>
    <row r="16" spans="1:4" ht="18" customHeight="1">
      <c r="A16" s="113" t="s">
        <v>87</v>
      </c>
      <c r="C16" s="306" t="e">
        <f>C10/C13</f>
        <v>#DIV/0!</v>
      </c>
      <c r="D16" s="306" t="e">
        <f>C16*C13</f>
        <v>#DIV/0!</v>
      </c>
    </row>
    <row r="17" spans="1:4" ht="18" customHeight="1">
      <c r="A17" s="110" t="s">
        <v>88</v>
      </c>
      <c r="D17" s="307"/>
    </row>
    <row r="18" spans="1:4" ht="18" customHeight="1">
      <c r="B18" s="308"/>
      <c r="D18" s="307"/>
    </row>
    <row r="19" spans="1:4" ht="18" customHeight="1">
      <c r="A19" s="113" t="s">
        <v>153</v>
      </c>
      <c r="B19" s="309"/>
      <c r="C19" s="305" t="e">
        <f>C16*B19/(100-B19)</f>
        <v>#DIV/0!</v>
      </c>
      <c r="D19" s="305" t="e">
        <f>C19*C13</f>
        <v>#DIV/0!</v>
      </c>
    </row>
    <row r="20" spans="1:4" ht="18" customHeight="1">
      <c r="C20" s="171"/>
      <c r="D20" s="171"/>
    </row>
    <row r="21" spans="1:4" ht="18" customHeight="1">
      <c r="A21" s="113" t="s">
        <v>214</v>
      </c>
      <c r="C21" s="306" t="e">
        <f>C16+C19</f>
        <v>#DIV/0!</v>
      </c>
      <c r="D21" s="306" t="e">
        <f>C21*C13</f>
        <v>#DIV/0!</v>
      </c>
    </row>
    <row r="22" spans="1:4" ht="18" customHeight="1">
      <c r="C22" s="171"/>
      <c r="D22" s="171"/>
    </row>
    <row r="23" spans="1:4" ht="18" customHeight="1">
      <c r="A23" s="113" t="s">
        <v>220</v>
      </c>
      <c r="B23" s="309"/>
      <c r="C23" s="305" t="e">
        <f>C21/100*B23</f>
        <v>#DIV/0!</v>
      </c>
      <c r="D23" s="305" t="e">
        <f>C23*C13</f>
        <v>#DIV/0!</v>
      </c>
    </row>
    <row r="24" spans="1:4" ht="18" customHeight="1">
      <c r="C24" s="171"/>
      <c r="D24" s="307"/>
    </row>
    <row r="25" spans="1:4" ht="18" customHeight="1">
      <c r="A25" s="113" t="s">
        <v>215</v>
      </c>
      <c r="C25" s="306" t="e">
        <f>C21+C23</f>
        <v>#DIV/0!</v>
      </c>
      <c r="D25" s="306" t="e">
        <f>C25*C13</f>
        <v>#DIV/0!</v>
      </c>
    </row>
    <row r="26" spans="1:4" ht="18" customHeight="1">
      <c r="D26" s="307"/>
    </row>
    <row r="27" spans="1:4" ht="18" customHeight="1">
      <c r="A27" s="113" t="s">
        <v>219</v>
      </c>
      <c r="B27" s="309"/>
      <c r="C27" s="310" t="e">
        <f>C25/(100-B27)*B27</f>
        <v>#DIV/0!</v>
      </c>
      <c r="D27" s="305" t="e">
        <f>C27*C13</f>
        <v>#DIV/0!</v>
      </c>
    </row>
    <row r="28" spans="1:4" ht="18" customHeight="1">
      <c r="C28" s="311"/>
      <c r="D28" s="171"/>
    </row>
    <row r="29" spans="1:4" ht="18" customHeight="1">
      <c r="A29" s="113" t="s">
        <v>216</v>
      </c>
      <c r="C29" s="312" t="e">
        <f>C25+C27</f>
        <v>#DIV/0!</v>
      </c>
      <c r="D29" s="306" t="e">
        <f>C29*C13</f>
        <v>#DIV/0!</v>
      </c>
    </row>
    <row r="30" spans="1:4" ht="18" customHeight="1">
      <c r="B30" s="313"/>
      <c r="D30" s="307"/>
    </row>
    <row r="31" spans="1:4" ht="18" customHeight="1">
      <c r="A31" s="113" t="s">
        <v>218</v>
      </c>
      <c r="B31" s="309"/>
      <c r="C31" s="305" t="e">
        <f>C29*B31/(100-B31)</f>
        <v>#DIV/0!</v>
      </c>
      <c r="D31" s="305" t="e">
        <f>C31*C13</f>
        <v>#DIV/0!</v>
      </c>
    </row>
    <row r="32" spans="1:4" ht="18" customHeight="1">
      <c r="B32" s="313"/>
      <c r="D32" s="307"/>
    </row>
    <row r="33" spans="1:4" ht="18" customHeight="1">
      <c r="A33" s="314" t="s">
        <v>217</v>
      </c>
      <c r="B33" s="315" t="s">
        <v>56</v>
      </c>
      <c r="C33" s="316" t="e">
        <f>C29+C31</f>
        <v>#DIV/0!</v>
      </c>
      <c r="D33" s="306" t="e">
        <f>C33*C13</f>
        <v>#DIV/0!</v>
      </c>
    </row>
    <row r="34" spans="1:4" ht="18" customHeight="1">
      <c r="B34" s="313"/>
      <c r="D34" s="307"/>
    </row>
    <row r="35" spans="1:4" ht="18" customHeight="1"/>
    <row r="36" spans="1:4" ht="18" customHeight="1">
      <c r="A36" s="118" t="s">
        <v>209</v>
      </c>
      <c r="C36" s="317"/>
    </row>
    <row r="37" spans="1:4" ht="18" customHeight="1">
      <c r="A37" s="118" t="s">
        <v>210</v>
      </c>
      <c r="C37" s="318">
        <f>C36/100*(100+B23)</f>
        <v>0</v>
      </c>
    </row>
    <row r="44" spans="1:4" ht="18" customHeight="1"/>
    <row r="45" spans="1:4" ht="18" customHeight="1"/>
    <row r="47" spans="1:4" ht="18" customHeight="1"/>
    <row r="50" s="113" customFormat="1" ht="15.95" customHeight="1"/>
  </sheetData>
  <sheetProtection sheet="1" selectLockedCells="1"/>
  <phoneticPr fontId="0" type="noConversion"/>
  <pageMargins left="0.78740157499999996" right="0.16" top="0.76" bottom="0.7" header="0.4921259845" footer="0.4921259845"/>
  <pageSetup paperSize="9" scale="76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3"/>
  <sheetViews>
    <sheetView showGridLines="0" zoomScaleNormal="100" zoomScalePageLayoutView="90" workbookViewId="0">
      <selection activeCell="B20" sqref="B20"/>
    </sheetView>
  </sheetViews>
  <sheetFormatPr baseColWidth="10" defaultColWidth="9.42578125" defaultRowHeight="12.75"/>
  <cols>
    <col min="1" max="1" width="8.7109375" style="2" customWidth="1"/>
    <col min="2" max="2" width="23.140625" style="2" customWidth="1"/>
    <col min="3" max="3" width="15.42578125" style="2" customWidth="1"/>
    <col min="4" max="5" width="11.85546875" style="3" customWidth="1"/>
    <col min="6" max="6" width="10.42578125" style="4" customWidth="1"/>
    <col min="7" max="7" width="11.28515625" style="4" customWidth="1"/>
    <col min="8" max="8" width="10" style="4" bestFit="1" customWidth="1"/>
    <col min="9" max="9" width="11.42578125" style="5" customWidth="1"/>
    <col min="10" max="10" width="14.28515625" style="6" customWidth="1"/>
    <col min="11" max="11" width="9.42578125" style="10" customWidth="1"/>
    <col min="12" max="12" width="9.42578125" style="8" customWidth="1"/>
    <col min="13" max="13" width="18.5703125" style="9" customWidth="1"/>
    <col min="14" max="16384" width="9.42578125" style="10"/>
  </cols>
  <sheetData>
    <row r="1" spans="1:13" ht="33.75" customHeight="1">
      <c r="A1" s="104" t="s">
        <v>240</v>
      </c>
      <c r="K1" s="7"/>
    </row>
    <row r="2" spans="1:13" ht="6" customHeight="1">
      <c r="A2" s="11"/>
      <c r="K2" s="7"/>
    </row>
    <row r="3" spans="1:13" s="16" customFormat="1" ht="78" customHeight="1">
      <c r="A3" s="12" t="s">
        <v>10</v>
      </c>
      <c r="B3" s="12" t="s">
        <v>14</v>
      </c>
      <c r="C3" s="12" t="s">
        <v>154</v>
      </c>
      <c r="D3" s="12" t="s">
        <v>155</v>
      </c>
      <c r="E3" s="12" t="s">
        <v>178</v>
      </c>
      <c r="F3" s="13" t="s">
        <v>233</v>
      </c>
      <c r="G3" s="13" t="s">
        <v>156</v>
      </c>
      <c r="H3" s="13" t="s">
        <v>234</v>
      </c>
      <c r="I3" s="319" t="s">
        <v>157</v>
      </c>
      <c r="J3" s="320" t="s">
        <v>158</v>
      </c>
      <c r="K3" s="13" t="s">
        <v>159</v>
      </c>
      <c r="L3" s="14" t="s">
        <v>160</v>
      </c>
      <c r="M3" s="15" t="s">
        <v>161</v>
      </c>
    </row>
    <row r="4" spans="1:13" s="7" customFormat="1" ht="11.25" customHeight="1">
      <c r="A4" s="17"/>
      <c r="B4" s="17"/>
      <c r="C4" s="17"/>
      <c r="D4" s="17"/>
      <c r="E4" s="17"/>
      <c r="F4" s="18"/>
      <c r="G4" s="69"/>
      <c r="H4" s="18"/>
      <c r="I4" s="321"/>
      <c r="J4" s="322"/>
      <c r="K4" s="18"/>
      <c r="L4" s="323"/>
      <c r="M4" s="20"/>
    </row>
    <row r="5" spans="1:13" s="7" customFormat="1" ht="12" customHeight="1">
      <c r="A5" s="17">
        <f>'Stundenleistung-Werkstatt'!B9</f>
        <v>0</v>
      </c>
      <c r="B5" s="17">
        <f>'Stundenleistung-Werkstatt'!A9</f>
        <v>0</v>
      </c>
      <c r="C5" s="17">
        <f>Personalkosten!H9</f>
        <v>0</v>
      </c>
      <c r="D5" s="24">
        <f>'Stundenleistung-Werkstatt'!J9</f>
        <v>0</v>
      </c>
      <c r="E5" s="25">
        <f>+C5*D5</f>
        <v>0</v>
      </c>
      <c r="F5" s="21" t="e">
        <f>'Stundenleistung-Werkstatt'!K9</f>
        <v>#DIV/0!</v>
      </c>
      <c r="G5" s="72">
        <f>'Stundenleistung-Werkstatt'!L9</f>
        <v>0</v>
      </c>
      <c r="H5" s="22" t="e">
        <f>F5*G5/100</f>
        <v>#DIV/0!</v>
      </c>
      <c r="I5" s="324" t="e">
        <f>'SVS Kalkulation'!C21</f>
        <v>#DIV/0!</v>
      </c>
      <c r="J5" s="322" t="e">
        <f>+H5*I5</f>
        <v>#DIV/0!</v>
      </c>
      <c r="K5" s="337" t="e">
        <f t="shared" ref="K5:K11" si="0">+J5/E5</f>
        <v>#DIV/0!</v>
      </c>
      <c r="L5" s="323" t="e">
        <f t="shared" ref="L5:L11" si="1">+(J5-E5)/J5</f>
        <v>#DIV/0!</v>
      </c>
      <c r="M5" s="325" t="e">
        <f>+IF(L5&lt;50%,"Besondere Situation",IF(L5&lt;55%,"nicht schlecht",IF(L5&lt;60%,"Wäre gut!","Wäre eine Freude!")))</f>
        <v>#DIV/0!</v>
      </c>
    </row>
    <row r="6" spans="1:13" ht="12" customHeight="1">
      <c r="A6" s="17">
        <f>'Stundenleistung-Werkstatt'!B10</f>
        <v>0</v>
      </c>
      <c r="B6" s="17">
        <f>'Stundenleistung-Werkstatt'!A10</f>
        <v>0</v>
      </c>
      <c r="C6" s="17">
        <f>Personalkosten!H10</f>
        <v>0</v>
      </c>
      <c r="D6" s="24">
        <f>'Stundenleistung-Werkstatt'!J10</f>
        <v>0</v>
      </c>
      <c r="E6" s="25">
        <f t="shared" ref="E6:E11" si="2">+C6*D6</f>
        <v>0</v>
      </c>
      <c r="F6" s="21" t="e">
        <f>'Stundenleistung-Werkstatt'!K10</f>
        <v>#DIV/0!</v>
      </c>
      <c r="G6" s="72">
        <f>'Stundenleistung-Werkstatt'!L10</f>
        <v>0</v>
      </c>
      <c r="H6" s="22" t="e">
        <f t="shared" ref="H6:H11" si="3">F6*G6/100</f>
        <v>#DIV/0!</v>
      </c>
      <c r="I6" s="324" t="e">
        <f>'SVS Kalkulation'!C21</f>
        <v>#DIV/0!</v>
      </c>
      <c r="J6" s="322" t="e">
        <f t="shared" ref="J6:J11" si="4">+H6*I6</f>
        <v>#DIV/0!</v>
      </c>
      <c r="K6" s="337" t="e">
        <f t="shared" si="0"/>
        <v>#DIV/0!</v>
      </c>
      <c r="L6" s="323" t="e">
        <f t="shared" si="1"/>
        <v>#DIV/0!</v>
      </c>
      <c r="M6" s="325" t="e">
        <f t="shared" ref="M6:M11" si="5">+IF(L6&lt;50%,"Besondere Situation",IF(L6&lt;55%,"nicht schlecht",IF(L6&lt;60%,"Wäre gut!","Wäre eine Freude!")))</f>
        <v>#DIV/0!</v>
      </c>
    </row>
    <row r="7" spans="1:13" ht="12" customHeight="1">
      <c r="A7" s="17">
        <f>'Stundenleistung-Werkstatt'!B11</f>
        <v>0</v>
      </c>
      <c r="B7" s="17">
        <f>'Stundenleistung-Werkstatt'!A11</f>
        <v>0</v>
      </c>
      <c r="C7" s="17">
        <f>Personalkosten!H11</f>
        <v>0</v>
      </c>
      <c r="D7" s="24">
        <f>'Stundenleistung-Werkstatt'!J11</f>
        <v>0</v>
      </c>
      <c r="E7" s="25">
        <f t="shared" si="2"/>
        <v>0</v>
      </c>
      <c r="F7" s="21" t="e">
        <f>'Stundenleistung-Werkstatt'!K11</f>
        <v>#DIV/0!</v>
      </c>
      <c r="G7" s="72">
        <f>'Stundenleistung-Werkstatt'!L11</f>
        <v>0</v>
      </c>
      <c r="H7" s="22" t="e">
        <f t="shared" si="3"/>
        <v>#DIV/0!</v>
      </c>
      <c r="I7" s="324" t="e">
        <f>'SVS Kalkulation'!C21</f>
        <v>#DIV/0!</v>
      </c>
      <c r="J7" s="322" t="e">
        <f t="shared" si="4"/>
        <v>#DIV/0!</v>
      </c>
      <c r="K7" s="337" t="e">
        <f t="shared" si="0"/>
        <v>#DIV/0!</v>
      </c>
      <c r="L7" s="323" t="e">
        <f t="shared" si="1"/>
        <v>#DIV/0!</v>
      </c>
      <c r="M7" s="325" t="e">
        <f t="shared" si="5"/>
        <v>#DIV/0!</v>
      </c>
    </row>
    <row r="8" spans="1:13" ht="12" customHeight="1">
      <c r="A8" s="17">
        <f>'Stundenleistung-Werkstatt'!B12</f>
        <v>0</v>
      </c>
      <c r="B8" s="17">
        <f>'Stundenleistung-Werkstatt'!A12</f>
        <v>0</v>
      </c>
      <c r="C8" s="17">
        <f>Personalkosten!H12</f>
        <v>0</v>
      </c>
      <c r="D8" s="24">
        <f>'Stundenleistung-Werkstatt'!J12</f>
        <v>0</v>
      </c>
      <c r="E8" s="25">
        <f t="shared" si="2"/>
        <v>0</v>
      </c>
      <c r="F8" s="21" t="e">
        <f>'Stundenleistung-Werkstatt'!K12</f>
        <v>#DIV/0!</v>
      </c>
      <c r="G8" s="72">
        <f>'Stundenleistung-Werkstatt'!L12</f>
        <v>0</v>
      </c>
      <c r="H8" s="22" t="e">
        <f t="shared" si="3"/>
        <v>#DIV/0!</v>
      </c>
      <c r="I8" s="324" t="e">
        <f>'SVS Kalkulation'!C21</f>
        <v>#DIV/0!</v>
      </c>
      <c r="J8" s="322" t="e">
        <f t="shared" si="4"/>
        <v>#DIV/0!</v>
      </c>
      <c r="K8" s="337" t="e">
        <f t="shared" si="0"/>
        <v>#DIV/0!</v>
      </c>
      <c r="L8" s="323" t="e">
        <f t="shared" si="1"/>
        <v>#DIV/0!</v>
      </c>
      <c r="M8" s="325" t="e">
        <f t="shared" si="5"/>
        <v>#DIV/0!</v>
      </c>
    </row>
    <row r="9" spans="1:13" ht="12" customHeight="1">
      <c r="A9" s="17">
        <f>'Stundenleistung-Werkstatt'!B13</f>
        <v>0</v>
      </c>
      <c r="B9" s="17">
        <f>'Stundenleistung-Werkstatt'!A13</f>
        <v>0</v>
      </c>
      <c r="C9" s="17">
        <f>Personalkosten!H13</f>
        <v>0</v>
      </c>
      <c r="D9" s="24">
        <f>'Stundenleistung-Werkstatt'!J13</f>
        <v>0</v>
      </c>
      <c r="E9" s="25">
        <f t="shared" si="2"/>
        <v>0</v>
      </c>
      <c r="F9" s="21" t="e">
        <f>'Stundenleistung-Werkstatt'!K13</f>
        <v>#DIV/0!</v>
      </c>
      <c r="G9" s="72">
        <f>'Stundenleistung-Werkstatt'!L13</f>
        <v>0</v>
      </c>
      <c r="H9" s="22" t="e">
        <f t="shared" si="3"/>
        <v>#DIV/0!</v>
      </c>
      <c r="I9" s="324" t="e">
        <f>'SVS Kalkulation'!C21</f>
        <v>#DIV/0!</v>
      </c>
      <c r="J9" s="322" t="e">
        <f t="shared" si="4"/>
        <v>#DIV/0!</v>
      </c>
      <c r="K9" s="337" t="e">
        <f t="shared" si="0"/>
        <v>#DIV/0!</v>
      </c>
      <c r="L9" s="323" t="e">
        <f t="shared" si="1"/>
        <v>#DIV/0!</v>
      </c>
      <c r="M9" s="325" t="e">
        <f t="shared" si="5"/>
        <v>#DIV/0!</v>
      </c>
    </row>
    <row r="10" spans="1:13" ht="12" customHeight="1">
      <c r="A10" s="17">
        <f>'Stundenleistung-Werkstatt'!B14</f>
        <v>0</v>
      </c>
      <c r="B10" s="17">
        <f>'Stundenleistung-Werkstatt'!A14</f>
        <v>0</v>
      </c>
      <c r="C10" s="17">
        <f>Personalkosten!H14</f>
        <v>0</v>
      </c>
      <c r="D10" s="24">
        <f>'Stundenleistung-Werkstatt'!J14</f>
        <v>0</v>
      </c>
      <c r="E10" s="25">
        <f t="shared" si="2"/>
        <v>0</v>
      </c>
      <c r="F10" s="21" t="e">
        <f>'Stundenleistung-Werkstatt'!K14</f>
        <v>#DIV/0!</v>
      </c>
      <c r="G10" s="72">
        <f>'Stundenleistung-Werkstatt'!L14</f>
        <v>0</v>
      </c>
      <c r="H10" s="22" t="e">
        <f t="shared" si="3"/>
        <v>#DIV/0!</v>
      </c>
      <c r="I10" s="324" t="e">
        <f>'SVS Kalkulation'!C21</f>
        <v>#DIV/0!</v>
      </c>
      <c r="J10" s="322" t="e">
        <f t="shared" si="4"/>
        <v>#DIV/0!</v>
      </c>
      <c r="K10" s="337" t="e">
        <f t="shared" si="0"/>
        <v>#DIV/0!</v>
      </c>
      <c r="L10" s="323" t="e">
        <f t="shared" si="1"/>
        <v>#DIV/0!</v>
      </c>
      <c r="M10" s="325" t="e">
        <f t="shared" si="5"/>
        <v>#DIV/0!</v>
      </c>
    </row>
    <row r="11" spans="1:13" ht="12" customHeight="1">
      <c r="A11" s="17">
        <f>'Stundenleistung-Werkstatt'!B15</f>
        <v>0</v>
      </c>
      <c r="B11" s="17">
        <f>'Stundenleistung-Werkstatt'!A15</f>
        <v>0</v>
      </c>
      <c r="C11" s="17">
        <f>Personalkosten!H15</f>
        <v>0</v>
      </c>
      <c r="D11" s="24">
        <f>'Stundenleistung-Werkstatt'!J15</f>
        <v>0</v>
      </c>
      <c r="E11" s="25">
        <f t="shared" si="2"/>
        <v>0</v>
      </c>
      <c r="F11" s="21" t="e">
        <f>'Stundenleistung-Werkstatt'!K15</f>
        <v>#DIV/0!</v>
      </c>
      <c r="G11" s="72">
        <f>'Stundenleistung-Werkstatt'!L15</f>
        <v>0</v>
      </c>
      <c r="H11" s="22" t="e">
        <f t="shared" si="3"/>
        <v>#DIV/0!</v>
      </c>
      <c r="I11" s="324" t="e">
        <f>'SVS Kalkulation'!C21</f>
        <v>#DIV/0!</v>
      </c>
      <c r="J11" s="322" t="e">
        <f t="shared" si="4"/>
        <v>#DIV/0!</v>
      </c>
      <c r="K11" s="337" t="e">
        <f t="shared" si="0"/>
        <v>#DIV/0!</v>
      </c>
      <c r="L11" s="323" t="e">
        <f t="shared" si="1"/>
        <v>#DIV/0!</v>
      </c>
      <c r="M11" s="325" t="e">
        <f t="shared" si="5"/>
        <v>#DIV/0!</v>
      </c>
    </row>
    <row r="12" spans="1:13" ht="12" customHeight="1">
      <c r="A12" s="17"/>
      <c r="B12" s="17"/>
      <c r="C12" s="17"/>
      <c r="D12" s="24"/>
      <c r="E12" s="25"/>
      <c r="F12" s="21"/>
      <c r="G12" s="70"/>
      <c r="H12" s="22"/>
      <c r="I12" s="326"/>
      <c r="J12" s="322"/>
      <c r="K12" s="23"/>
      <c r="L12" s="323"/>
      <c r="M12" s="325"/>
    </row>
    <row r="13" spans="1:13" ht="12" customHeight="1">
      <c r="A13" s="327"/>
      <c r="B13" s="328"/>
      <c r="C13" s="327"/>
      <c r="D13" s="327"/>
      <c r="E13" s="329"/>
      <c r="F13" s="26"/>
      <c r="G13" s="71"/>
      <c r="H13" s="27"/>
      <c r="I13" s="330"/>
      <c r="J13" s="331"/>
      <c r="K13" s="29"/>
      <c r="L13" s="332"/>
      <c r="M13" s="333"/>
    </row>
    <row r="14" spans="1:13" ht="17.25" customHeight="1">
      <c r="E14" s="30"/>
      <c r="F14" s="31"/>
      <c r="G14" s="32" t="s">
        <v>162</v>
      </c>
      <c r="H14" s="33"/>
      <c r="I14" s="34" t="s">
        <v>162</v>
      </c>
      <c r="J14" s="35"/>
      <c r="K14" s="23"/>
      <c r="L14" s="19"/>
      <c r="M14" s="334"/>
    </row>
    <row r="15" spans="1:13" ht="30" customHeight="1">
      <c r="A15" s="17" t="s">
        <v>163</v>
      </c>
      <c r="B15" s="17"/>
      <c r="C15" s="20">
        <f>SUM(C5:C13)</f>
        <v>0</v>
      </c>
      <c r="D15" s="338"/>
      <c r="E15" s="339">
        <f>SUM(E5:E13)</f>
        <v>0</v>
      </c>
      <c r="F15" s="22" t="e">
        <f>SUM(F6:F13)</f>
        <v>#DIV/0!</v>
      </c>
      <c r="G15" s="36" t="e">
        <f>+H15/F15</f>
        <v>#DIV/0!</v>
      </c>
      <c r="H15" s="37" t="e">
        <f>SUM(H5:H13)</f>
        <v>#DIV/0!</v>
      </c>
      <c r="I15" s="38" t="e">
        <f>+J15/H15</f>
        <v>#DIV/0!</v>
      </c>
      <c r="J15" s="340" t="e">
        <f>SUM(J5:J11)</f>
        <v>#DIV/0!</v>
      </c>
      <c r="K15" s="23" t="e">
        <f>+J15/E15</f>
        <v>#DIV/0!</v>
      </c>
      <c r="L15" s="323" t="e">
        <f>+(J15-E15)/J15</f>
        <v>#DIV/0!</v>
      </c>
      <c r="M15" s="341" t="e">
        <f>+IF(L15&lt;50%,"Besondere Situation",IF(L15&lt;55%,"nicht schlecht",IF(L15&lt;60%,"Wäre gut!","Wäre eine Freude!")))</f>
        <v>#DIV/0!</v>
      </c>
    </row>
    <row r="16" spans="1:13" ht="15" customHeight="1">
      <c r="J16" s="39"/>
      <c r="K16" s="39"/>
      <c r="L16" s="39"/>
      <c r="M16" s="335"/>
    </row>
    <row r="17" spans="1:13" ht="19.5" customHeight="1">
      <c r="A17" s="372" t="s">
        <v>164</v>
      </c>
      <c r="B17" s="373"/>
      <c r="C17" s="373"/>
      <c r="D17" s="374"/>
      <c r="E17" s="40"/>
      <c r="F17" s="5"/>
      <c r="G17" s="41" t="s">
        <v>165</v>
      </c>
      <c r="H17" s="42" t="s">
        <v>166</v>
      </c>
      <c r="I17" s="43"/>
      <c r="J17" s="44" t="s">
        <v>167</v>
      </c>
      <c r="L17" s="10"/>
      <c r="M17" s="336" t="s">
        <v>213</v>
      </c>
    </row>
    <row r="18" spans="1:13" ht="19.5" customHeight="1">
      <c r="A18" s="45" t="s">
        <v>168</v>
      </c>
      <c r="B18" s="46" t="s">
        <v>169</v>
      </c>
      <c r="C18" s="45" t="s">
        <v>170</v>
      </c>
      <c r="D18" s="45" t="s">
        <v>171</v>
      </c>
      <c r="E18" s="47"/>
      <c r="F18" s="5"/>
      <c r="G18" s="48">
        <v>1</v>
      </c>
      <c r="H18" s="354"/>
      <c r="I18" s="8"/>
      <c r="J18" s="20" t="e">
        <f t="shared" ref="J18:J29" si="6">+ROUND(H18*$J$15,-1)</f>
        <v>#DIV/0!</v>
      </c>
      <c r="L18" s="10"/>
      <c r="M18" s="76" t="e">
        <f>+ROUND(H18*Unternehmensgewinn!D30,-1)</f>
        <v>#DIV/0!</v>
      </c>
    </row>
    <row r="19" spans="1:13" ht="19.5" customHeight="1">
      <c r="A19" s="30" t="s">
        <v>172</v>
      </c>
      <c r="B19" s="351" t="e">
        <f>VALUE(I15)</f>
        <v>#DIV/0!</v>
      </c>
      <c r="C19" s="352"/>
      <c r="D19" s="51" t="e">
        <f>+B19*C19</f>
        <v>#DIV/0!</v>
      </c>
      <c r="E19" s="51"/>
      <c r="F19" s="5"/>
      <c r="G19" s="48">
        <v>2</v>
      </c>
      <c r="H19" s="354"/>
      <c r="I19" s="8"/>
      <c r="J19" s="20" t="e">
        <f t="shared" si="6"/>
        <v>#DIV/0!</v>
      </c>
      <c r="L19" s="10"/>
      <c r="M19" s="76" t="e">
        <f>+ROUND(H19*Unternehmensgewinn!D30,-1)</f>
        <v>#DIV/0!</v>
      </c>
    </row>
    <row r="20" spans="1:13" ht="19.5" customHeight="1">
      <c r="A20" s="30" t="s">
        <v>173</v>
      </c>
      <c r="B20" s="103"/>
      <c r="C20" s="352"/>
      <c r="D20" s="51">
        <f>+B20*C20</f>
        <v>0</v>
      </c>
      <c r="E20" s="51"/>
      <c r="F20" s="5"/>
      <c r="G20" s="53">
        <v>3</v>
      </c>
      <c r="H20" s="355"/>
      <c r="I20" s="54">
        <f>SUM(H18:H20)</f>
        <v>0</v>
      </c>
      <c r="J20" s="20" t="e">
        <f t="shared" si="6"/>
        <v>#DIV/0!</v>
      </c>
      <c r="L20" s="10"/>
      <c r="M20" s="76" t="e">
        <f>+ROUND(H20*Unternehmensgewinn!D30,-1)</f>
        <v>#DIV/0!</v>
      </c>
    </row>
    <row r="21" spans="1:13" ht="19.5" customHeight="1">
      <c r="A21" s="30" t="s">
        <v>174</v>
      </c>
      <c r="B21" s="103"/>
      <c r="C21" s="352"/>
      <c r="D21" s="51">
        <f>+B21*C21</f>
        <v>0</v>
      </c>
      <c r="E21" s="51"/>
      <c r="F21" s="5"/>
      <c r="G21" s="48">
        <v>4</v>
      </c>
      <c r="H21" s="354"/>
      <c r="I21" s="55"/>
      <c r="J21" s="20" t="e">
        <f t="shared" si="6"/>
        <v>#DIV/0!</v>
      </c>
      <c r="L21" s="10"/>
      <c r="M21" s="76" t="e">
        <f>+ROUND(H21*Unternehmensgewinn!D30,-1)</f>
        <v>#DIV/0!</v>
      </c>
    </row>
    <row r="22" spans="1:13" ht="19.5" customHeight="1">
      <c r="A22" s="30" t="s">
        <v>175</v>
      </c>
      <c r="B22" s="103"/>
      <c r="C22" s="352"/>
      <c r="D22" s="51">
        <f>+B22*C22</f>
        <v>0</v>
      </c>
      <c r="E22" s="51"/>
      <c r="F22" s="5"/>
      <c r="G22" s="48">
        <v>5</v>
      </c>
      <c r="H22" s="354"/>
      <c r="I22" s="55"/>
      <c r="J22" s="20" t="e">
        <f t="shared" si="6"/>
        <v>#DIV/0!</v>
      </c>
      <c r="L22" s="10"/>
      <c r="M22" s="76" t="e">
        <f>+ROUND(H22*Unternehmensgewinn!D30,-1)</f>
        <v>#DIV/0!</v>
      </c>
    </row>
    <row r="23" spans="1:13" ht="19.5" customHeight="1">
      <c r="A23" s="30" t="s">
        <v>176</v>
      </c>
      <c r="B23" s="342"/>
      <c r="C23" s="353"/>
      <c r="D23" s="28">
        <f>+B23*C23</f>
        <v>0</v>
      </c>
      <c r="E23" s="51"/>
      <c r="F23" s="5"/>
      <c r="G23" s="53">
        <v>6</v>
      </c>
      <c r="H23" s="355"/>
      <c r="I23" s="56">
        <f>SUM(H21:H23)</f>
        <v>0</v>
      </c>
      <c r="J23" s="20" t="e">
        <f t="shared" si="6"/>
        <v>#DIV/0!</v>
      </c>
      <c r="L23" s="10"/>
      <c r="M23" s="76" t="e">
        <f>+ROUND(H23*Unternehmensgewinn!D30,-1)</f>
        <v>#DIV/0!</v>
      </c>
    </row>
    <row r="24" spans="1:13" ht="19.5" customHeight="1">
      <c r="A24" s="63" t="s">
        <v>177</v>
      </c>
      <c r="B24" s="57"/>
      <c r="C24" s="58">
        <f>SUM(C19:C23)</f>
        <v>0</v>
      </c>
      <c r="D24" s="59" t="e">
        <f>SUM(D19:D23)</f>
        <v>#DIV/0!</v>
      </c>
      <c r="E24" s="59"/>
      <c r="F24" s="5"/>
      <c r="G24" s="48">
        <v>7</v>
      </c>
      <c r="H24" s="354"/>
      <c r="I24" s="55"/>
      <c r="J24" s="20" t="e">
        <f t="shared" si="6"/>
        <v>#DIV/0!</v>
      </c>
      <c r="L24" s="10"/>
      <c r="M24" s="76" t="e">
        <f>+ROUND(H24*Unternehmensgewinn!D30,-1)</f>
        <v>#DIV/0!</v>
      </c>
    </row>
    <row r="25" spans="1:13" ht="19.5" customHeight="1">
      <c r="B25" s="50"/>
      <c r="C25" s="52"/>
      <c r="D25" s="52"/>
      <c r="E25" s="52"/>
      <c r="F25" s="5"/>
      <c r="G25" s="48">
        <v>8</v>
      </c>
      <c r="H25" s="354"/>
      <c r="I25" s="55"/>
      <c r="J25" s="20" t="e">
        <f t="shared" si="6"/>
        <v>#DIV/0!</v>
      </c>
      <c r="L25" s="10"/>
      <c r="M25" s="76" t="e">
        <f>+ROUND(H25*Unternehmensgewinn!D30,-1)</f>
        <v>#DIV/0!</v>
      </c>
    </row>
    <row r="26" spans="1:13" ht="19.5" customHeight="1">
      <c r="B26" s="50"/>
      <c r="C26" s="52"/>
      <c r="D26" s="52"/>
      <c r="E26" s="52"/>
      <c r="F26" s="5"/>
      <c r="G26" s="53">
        <v>9</v>
      </c>
      <c r="H26" s="355"/>
      <c r="I26" s="56">
        <f>SUM(H24:H26)</f>
        <v>0</v>
      </c>
      <c r="J26" s="20" t="e">
        <f t="shared" si="6"/>
        <v>#DIV/0!</v>
      </c>
      <c r="L26" s="10"/>
      <c r="M26" s="76" t="e">
        <f>+ROUND(H26*Unternehmensgewinn!D30,-1)</f>
        <v>#DIV/0!</v>
      </c>
    </row>
    <row r="27" spans="1:13" ht="19.5" customHeight="1" thickBot="1">
      <c r="B27" s="50"/>
      <c r="C27" s="52"/>
      <c r="D27" s="52"/>
      <c r="E27" s="52"/>
      <c r="F27" s="5"/>
      <c r="G27" s="48">
        <v>10</v>
      </c>
      <c r="H27" s="354"/>
      <c r="I27" s="55"/>
      <c r="J27" s="20" t="e">
        <f t="shared" si="6"/>
        <v>#DIV/0!</v>
      </c>
      <c r="L27" s="10"/>
      <c r="M27" s="76" t="e">
        <f>+ROUND(H27*Unternehmensgewinn!D30,-1)</f>
        <v>#DIV/0!</v>
      </c>
    </row>
    <row r="28" spans="1:13" ht="19.5" customHeight="1" thickBot="1">
      <c r="D28" s="73" t="s">
        <v>181</v>
      </c>
      <c r="E28" s="78" t="e">
        <f>1/J15*'SVS Kalkulation'!C10</f>
        <v>#DIV/0!</v>
      </c>
      <c r="F28" s="39"/>
      <c r="G28" s="61">
        <v>11</v>
      </c>
      <c r="H28" s="354"/>
      <c r="I28" s="55"/>
      <c r="J28" s="20" t="e">
        <f t="shared" si="6"/>
        <v>#DIV/0!</v>
      </c>
      <c r="L28" s="10"/>
      <c r="M28" s="76" t="e">
        <f>+ROUND(H28*Unternehmensgewinn!D30,-1)</f>
        <v>#DIV/0!</v>
      </c>
    </row>
    <row r="29" spans="1:13" ht="19.5" customHeight="1">
      <c r="C29" s="50"/>
      <c r="D29" s="52"/>
      <c r="E29" s="52"/>
      <c r="F29" s="39"/>
      <c r="G29" s="61">
        <v>12</v>
      </c>
      <c r="H29" s="355"/>
      <c r="I29" s="54">
        <f>SUM(H27:H29)</f>
        <v>0</v>
      </c>
      <c r="J29" s="62" t="e">
        <f t="shared" si="6"/>
        <v>#DIV/0!</v>
      </c>
      <c r="L29" s="10"/>
      <c r="M29" s="76" t="e">
        <f>+ROUND(H29*Unternehmensgewinn!D30,-1)</f>
        <v>#DIV/0!</v>
      </c>
    </row>
    <row r="30" spans="1:13" ht="19.5" customHeight="1" thickBot="1">
      <c r="B30" s="63"/>
      <c r="C30" s="64"/>
      <c r="D30" s="52"/>
      <c r="E30" s="52"/>
      <c r="F30" s="39"/>
      <c r="G30" s="39"/>
      <c r="H30" s="10"/>
      <c r="I30" s="8"/>
      <c r="J30" s="9"/>
      <c r="L30" s="10"/>
      <c r="M30" s="77"/>
    </row>
    <row r="31" spans="1:13" ht="19.5" customHeight="1" thickBot="1">
      <c r="D31" s="73" t="s">
        <v>211</v>
      </c>
      <c r="E31" s="79" t="e">
        <f>1/M31*'SVS Kalkulation'!C10</f>
        <v>#DIV/0!</v>
      </c>
      <c r="F31" s="39"/>
      <c r="G31" s="39"/>
      <c r="H31" s="10"/>
      <c r="I31" s="49">
        <f>SUM(H18:H29)</f>
        <v>0</v>
      </c>
      <c r="J31" s="20" t="e">
        <f>SUM(J18:J30)</f>
        <v>#DIV/0!</v>
      </c>
      <c r="L31" s="10"/>
      <c r="M31" s="76" t="e">
        <f>SUM(M18:M30)</f>
        <v>#DIV/0!</v>
      </c>
    </row>
    <row r="32" spans="1:13">
      <c r="B32" s="65"/>
      <c r="C32" s="66"/>
      <c r="D32" s="67"/>
      <c r="E32" s="67"/>
      <c r="F32" s="68"/>
      <c r="G32" s="52"/>
      <c r="H32" s="60"/>
      <c r="I32" s="39"/>
      <c r="J32" s="39"/>
    </row>
    <row r="33" spans="2:10">
      <c r="B33" s="65"/>
      <c r="C33" s="66"/>
      <c r="D33" s="67"/>
      <c r="E33" s="67"/>
      <c r="F33" s="68"/>
      <c r="G33" s="52"/>
      <c r="H33" s="60"/>
      <c r="I33" s="39"/>
      <c r="J33" s="39"/>
    </row>
  </sheetData>
  <sheetProtection sheet="1" selectLockedCells="1"/>
  <mergeCells count="1">
    <mergeCell ref="A17:D17"/>
  </mergeCells>
  <phoneticPr fontId="0" type="noConversion"/>
  <conditionalFormatting sqref="E28 E31">
    <cfRule type="cellIs" dxfId="2" priority="1" stopIfTrue="1" operator="greaterThanOrEqual">
      <formula>0.9</formula>
    </cfRule>
  </conditionalFormatting>
  <pageMargins left="0.78740157480314965" right="0.78740157480314965" top="0.98425196850393704" bottom="0.98425196850393704" header="0.51181102362204722" footer="0.51181102362204722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E49"/>
  <sheetViews>
    <sheetView showGridLines="0" topLeftCell="A9" zoomScaleNormal="100" workbookViewId="0">
      <selection activeCell="D45" sqref="D45"/>
    </sheetView>
  </sheetViews>
  <sheetFormatPr baseColWidth="10" defaultRowHeight="12.75"/>
  <cols>
    <col min="1" max="1" width="4.42578125" customWidth="1"/>
    <col min="2" max="2" width="59.28515625" bestFit="1" customWidth="1"/>
    <col min="3" max="3" width="6.85546875" customWidth="1"/>
    <col min="4" max="4" width="35.7109375" bestFit="1" customWidth="1"/>
    <col min="5" max="5" width="3.5703125" customWidth="1"/>
  </cols>
  <sheetData>
    <row r="2" spans="1:5" ht="35.25">
      <c r="B2" s="104" t="s">
        <v>241</v>
      </c>
      <c r="C2" s="1"/>
    </row>
    <row r="3" spans="1:5" ht="39.75" customHeight="1"/>
    <row r="4" spans="1:5" ht="16.5" customHeight="1">
      <c r="A4" s="88"/>
      <c r="B4" s="89"/>
      <c r="C4" s="89"/>
      <c r="D4" s="89"/>
      <c r="E4" s="90"/>
    </row>
    <row r="5" spans="1:5" ht="23.25">
      <c r="A5" s="91"/>
      <c r="B5" s="101" t="s">
        <v>208</v>
      </c>
      <c r="C5" s="92"/>
      <c r="D5" s="92"/>
      <c r="E5" s="93"/>
    </row>
    <row r="6" spans="1:5">
      <c r="A6" s="91"/>
      <c r="B6" s="92"/>
      <c r="C6" s="92"/>
      <c r="D6" s="92"/>
      <c r="E6" s="93"/>
    </row>
    <row r="7" spans="1:5" ht="18">
      <c r="A7" s="91"/>
      <c r="B7" s="80" t="s">
        <v>183</v>
      </c>
      <c r="C7" s="80"/>
      <c r="D7" s="75" t="e">
        <f>Potentialberechnung!$J$15</f>
        <v>#DIV/0!</v>
      </c>
      <c r="E7" s="93"/>
    </row>
    <row r="8" spans="1:5" ht="18">
      <c r="A8" s="91"/>
      <c r="B8" s="80" t="s">
        <v>203</v>
      </c>
      <c r="C8" s="80"/>
      <c r="D8" s="75" t="e">
        <f>'SVS Kalkulation'!$C$13*'SVS Kalkulation'!C31</f>
        <v>#DIV/0!</v>
      </c>
      <c r="E8" s="93"/>
    </row>
    <row r="9" spans="1:5" ht="18">
      <c r="A9" s="91"/>
      <c r="B9" s="80" t="s">
        <v>187</v>
      </c>
      <c r="C9" s="80"/>
      <c r="D9" s="75">
        <f>'SVS Kalkulation'!$C$10</f>
        <v>0</v>
      </c>
      <c r="E9" s="93"/>
    </row>
    <row r="10" spans="1:5" ht="18">
      <c r="A10" s="91"/>
      <c r="B10" s="81" t="s">
        <v>188</v>
      </c>
      <c r="C10" s="82"/>
      <c r="D10" s="84" t="e">
        <f>D7-D9-D8</f>
        <v>#DIV/0!</v>
      </c>
      <c r="E10" s="93"/>
    </row>
    <row r="11" spans="1:5" ht="18">
      <c r="A11" s="91"/>
      <c r="B11" s="80"/>
      <c r="C11" s="80"/>
      <c r="D11" s="75"/>
      <c r="E11" s="93"/>
    </row>
    <row r="12" spans="1:5" ht="18">
      <c r="A12" s="91"/>
      <c r="B12" s="80"/>
      <c r="C12" s="80"/>
      <c r="D12" s="75"/>
      <c r="E12" s="93"/>
    </row>
    <row r="13" spans="1:5" ht="18">
      <c r="A13" s="91"/>
      <c r="B13" s="80"/>
      <c r="C13" s="80"/>
      <c r="D13" s="75"/>
      <c r="E13" s="93"/>
    </row>
    <row r="14" spans="1:5" ht="18">
      <c r="A14" s="91"/>
      <c r="B14" s="80" t="s">
        <v>185</v>
      </c>
      <c r="C14" s="80"/>
      <c r="D14" s="356"/>
      <c r="E14" s="93"/>
    </row>
    <row r="15" spans="1:5" ht="18">
      <c r="A15" s="91"/>
      <c r="B15" s="80" t="s">
        <v>204</v>
      </c>
      <c r="C15" s="80"/>
      <c r="D15" s="356"/>
      <c r="E15" s="93"/>
    </row>
    <row r="16" spans="1:5" ht="18">
      <c r="A16" s="91"/>
      <c r="B16" s="80" t="s">
        <v>184</v>
      </c>
      <c r="C16" s="80"/>
      <c r="D16" s="356"/>
      <c r="E16" s="93"/>
    </row>
    <row r="17" spans="1:5" ht="18">
      <c r="A17" s="91"/>
      <c r="B17" s="80" t="s">
        <v>205</v>
      </c>
      <c r="C17" s="80"/>
      <c r="D17" s="356"/>
      <c r="E17" s="93"/>
    </row>
    <row r="18" spans="1:5" ht="18">
      <c r="A18" s="91"/>
      <c r="B18" s="81" t="s">
        <v>189</v>
      </c>
      <c r="C18" s="82"/>
      <c r="D18" s="84">
        <f>D14-D15-D16-D17</f>
        <v>0</v>
      </c>
      <c r="E18" s="93"/>
    </row>
    <row r="19" spans="1:5" ht="18">
      <c r="A19" s="91"/>
      <c r="B19" s="80"/>
      <c r="C19" s="80"/>
      <c r="D19" s="75"/>
      <c r="E19" s="93"/>
    </row>
    <row r="20" spans="1:5" ht="23.25">
      <c r="A20" s="91"/>
      <c r="B20" s="85" t="s">
        <v>206</v>
      </c>
      <c r="C20" s="86"/>
      <c r="D20" s="87" t="e">
        <f>D10+D18</f>
        <v>#DIV/0!</v>
      </c>
      <c r="E20" s="93"/>
    </row>
    <row r="21" spans="1:5">
      <c r="A21" s="91"/>
      <c r="B21" s="92"/>
      <c r="C21" s="92"/>
      <c r="D21" s="92"/>
      <c r="E21" s="93"/>
    </row>
    <row r="22" spans="1:5" ht="18">
      <c r="A22" s="91"/>
      <c r="B22" s="80" t="s">
        <v>207</v>
      </c>
      <c r="C22" s="92"/>
      <c r="D22" s="356"/>
      <c r="E22" s="93"/>
    </row>
    <row r="23" spans="1:5" ht="18">
      <c r="A23" s="91"/>
      <c r="B23" s="80"/>
      <c r="C23" s="92"/>
      <c r="D23" s="92"/>
      <c r="E23" s="93"/>
    </row>
    <row r="24" spans="1:5" ht="23.25">
      <c r="A24" s="91"/>
      <c r="B24" s="98" t="s">
        <v>186</v>
      </c>
      <c r="C24" s="99"/>
      <c r="D24" s="100" t="e">
        <f>SUM(D20:D23)</f>
        <v>#DIV/0!</v>
      </c>
      <c r="E24" s="93"/>
    </row>
    <row r="25" spans="1:5" ht="18">
      <c r="A25" s="94"/>
      <c r="B25" s="95"/>
      <c r="C25" s="96"/>
      <c r="D25" s="96"/>
      <c r="E25" s="97"/>
    </row>
    <row r="26" spans="1:5" ht="46.5" customHeight="1">
      <c r="B26" s="74"/>
    </row>
    <row r="27" spans="1:5" ht="18">
      <c r="A27" s="88"/>
      <c r="B27" s="102"/>
      <c r="C27" s="89"/>
      <c r="D27" s="89"/>
      <c r="E27" s="90"/>
    </row>
    <row r="28" spans="1:5" ht="23.25">
      <c r="A28" s="91"/>
      <c r="B28" s="101" t="s">
        <v>192</v>
      </c>
      <c r="C28" s="92"/>
      <c r="D28" s="92"/>
      <c r="E28" s="93"/>
    </row>
    <row r="29" spans="1:5">
      <c r="A29" s="91"/>
      <c r="B29" s="92"/>
      <c r="C29" s="92"/>
      <c r="D29" s="92"/>
      <c r="E29" s="93"/>
    </row>
    <row r="30" spans="1:5" ht="18">
      <c r="A30" s="91"/>
      <c r="B30" s="80" t="s">
        <v>191</v>
      </c>
      <c r="C30" s="80"/>
      <c r="D30" s="75" t="e">
        <f>'SVS Kalkulation'!$C$36*'SVS Kalkulation'!C13</f>
        <v>#DIV/0!</v>
      </c>
      <c r="E30" s="93"/>
    </row>
    <row r="31" spans="1:5" ht="18">
      <c r="A31" s="91"/>
      <c r="B31" s="80" t="s">
        <v>203</v>
      </c>
      <c r="C31" s="80"/>
      <c r="D31" s="75" t="e">
        <f>'SVS Kalkulation'!$C$13*'SVS Kalkulation'!C31</f>
        <v>#DIV/0!</v>
      </c>
      <c r="E31" s="93"/>
    </row>
    <row r="32" spans="1:5" ht="18">
      <c r="A32" s="91"/>
      <c r="B32" s="80" t="s">
        <v>187</v>
      </c>
      <c r="C32" s="80"/>
      <c r="D32" s="75">
        <f>'SVS Kalkulation'!$C$10</f>
        <v>0</v>
      </c>
      <c r="E32" s="93"/>
    </row>
    <row r="33" spans="1:5" ht="18">
      <c r="A33" s="91"/>
      <c r="B33" s="81" t="s">
        <v>188</v>
      </c>
      <c r="C33" s="82"/>
      <c r="D33" s="84" t="e">
        <f>D30-D32-D31</f>
        <v>#DIV/0!</v>
      </c>
      <c r="E33" s="93"/>
    </row>
    <row r="34" spans="1:5" ht="18">
      <c r="A34" s="91"/>
      <c r="B34" s="80"/>
      <c r="C34" s="80"/>
      <c r="D34" s="75"/>
      <c r="E34" s="93"/>
    </row>
    <row r="35" spans="1:5" ht="18">
      <c r="A35" s="91"/>
      <c r="B35" s="80"/>
      <c r="C35" s="80"/>
      <c r="D35" s="75"/>
      <c r="E35" s="93"/>
    </row>
    <row r="36" spans="1:5" ht="18">
      <c r="A36" s="91"/>
      <c r="B36" s="80"/>
      <c r="C36" s="80"/>
      <c r="D36" s="75"/>
      <c r="E36" s="93"/>
    </row>
    <row r="37" spans="1:5" ht="18">
      <c r="A37" s="91"/>
      <c r="B37" s="80" t="s">
        <v>185</v>
      </c>
      <c r="C37" s="80"/>
      <c r="D37" s="356"/>
      <c r="E37" s="93"/>
    </row>
    <row r="38" spans="1:5" ht="18">
      <c r="A38" s="91"/>
      <c r="B38" s="80" t="s">
        <v>204</v>
      </c>
      <c r="C38" s="80"/>
      <c r="D38" s="356"/>
      <c r="E38" s="93"/>
    </row>
    <row r="39" spans="1:5" ht="18">
      <c r="A39" s="91"/>
      <c r="B39" s="80" t="s">
        <v>184</v>
      </c>
      <c r="C39" s="80"/>
      <c r="D39" s="356"/>
      <c r="E39" s="93"/>
    </row>
    <row r="40" spans="1:5" ht="18">
      <c r="A40" s="91"/>
      <c r="B40" s="80" t="s">
        <v>205</v>
      </c>
      <c r="C40" s="80"/>
      <c r="D40" s="356"/>
      <c r="E40" s="93"/>
    </row>
    <row r="41" spans="1:5" ht="18">
      <c r="A41" s="91"/>
      <c r="B41" s="81" t="s">
        <v>189</v>
      </c>
      <c r="C41" s="82"/>
      <c r="D41" s="84">
        <f>D37-D38-D39-D40</f>
        <v>0</v>
      </c>
      <c r="E41" s="93"/>
    </row>
    <row r="42" spans="1:5" ht="18">
      <c r="A42" s="91"/>
      <c r="B42" s="80"/>
      <c r="C42" s="80"/>
      <c r="D42" s="83"/>
      <c r="E42" s="93"/>
    </row>
    <row r="43" spans="1:5" ht="23.25">
      <c r="A43" s="91"/>
      <c r="B43" s="85" t="s">
        <v>206</v>
      </c>
      <c r="C43" s="86"/>
      <c r="D43" s="87" t="e">
        <f>D33+D41</f>
        <v>#DIV/0!</v>
      </c>
      <c r="E43" s="93"/>
    </row>
    <row r="44" spans="1:5">
      <c r="A44" s="91"/>
      <c r="B44" s="92"/>
      <c r="C44" s="92"/>
      <c r="D44" s="92"/>
      <c r="E44" s="93"/>
    </row>
    <row r="45" spans="1:5" ht="18">
      <c r="A45" s="91"/>
      <c r="B45" s="80" t="s">
        <v>207</v>
      </c>
      <c r="C45" s="80"/>
      <c r="D45" s="356"/>
      <c r="E45" s="93"/>
    </row>
    <row r="46" spans="1:5">
      <c r="A46" s="91"/>
      <c r="B46" s="92"/>
      <c r="C46" s="92"/>
      <c r="D46" s="92"/>
      <c r="E46" s="93"/>
    </row>
    <row r="47" spans="1:5">
      <c r="A47" s="91"/>
      <c r="B47" s="92"/>
      <c r="C47" s="92"/>
      <c r="D47" s="92"/>
      <c r="E47" s="93"/>
    </row>
    <row r="48" spans="1:5" ht="23.25">
      <c r="A48" s="91"/>
      <c r="B48" s="98" t="s">
        <v>186</v>
      </c>
      <c r="C48" s="99"/>
      <c r="D48" s="100" t="e">
        <f>SUM(D43:D47)</f>
        <v>#DIV/0!</v>
      </c>
      <c r="E48" s="93"/>
    </row>
    <row r="49" spans="1:5">
      <c r="A49" s="94"/>
      <c r="B49" s="96"/>
      <c r="C49" s="96"/>
      <c r="D49" s="96"/>
      <c r="E49" s="97"/>
    </row>
  </sheetData>
  <sheetProtection sheet="1" selectLockedCells="1"/>
  <phoneticPr fontId="0" type="noConversion"/>
  <conditionalFormatting sqref="D33">
    <cfRule type="cellIs" dxfId="1" priority="2" stopIfTrue="1" operator="lessThanOrEqual">
      <formula>0</formula>
    </cfRule>
  </conditionalFormatting>
  <conditionalFormatting sqref="D10">
    <cfRule type="cellIs" dxfId="0" priority="1" stopIfTrue="1" operator="lessThanOrEqual">
      <formula>0</formula>
    </cfRule>
  </conditionalFormatting>
  <pageMargins left="0.95" right="0.36895833333333333" top="0.984251969" bottom="0.984251969" header="0.4921259845" footer="0.4921259845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2</vt:i4>
      </vt:variant>
    </vt:vector>
  </HeadingPairs>
  <TitlesOfParts>
    <vt:vector size="9" baseType="lpstr">
      <vt:lpstr>Jahresdaten20xx</vt:lpstr>
      <vt:lpstr>Stundenleistung-Werkstatt</vt:lpstr>
      <vt:lpstr>Personalkosten</vt:lpstr>
      <vt:lpstr>Kostenarten Werkstatt</vt:lpstr>
      <vt:lpstr>SVS Kalkulation</vt:lpstr>
      <vt:lpstr>Potentialberechnung</vt:lpstr>
      <vt:lpstr>Unternehmensgewinn</vt:lpstr>
      <vt:lpstr>Jahresdaten20xx!Druckbereich</vt:lpstr>
      <vt:lpstr>'Kostenarten Werkstatt'!Druckbereich</vt:lpstr>
    </vt:vector>
  </TitlesOfParts>
  <Company>Volvo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Weber</dc:creator>
  <cp:lastModifiedBy>Sacha Walther</cp:lastModifiedBy>
  <cp:lastPrinted>2022-08-31T15:02:04Z</cp:lastPrinted>
  <dcterms:created xsi:type="dcterms:W3CDTF">1999-09-27T14:43:57Z</dcterms:created>
  <dcterms:modified xsi:type="dcterms:W3CDTF">2022-12-01T12:53:48Z</dcterms:modified>
</cp:coreProperties>
</file>